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diaz\AppData\Local\Microsoft\Windows\INetCache\Content.Outlook\ECSS3JL6\"/>
    </mc:Choice>
  </mc:AlternateContent>
  <xr:revisionPtr revIDLastSave="0" documentId="13_ncr:1_{4151C56F-E63C-4042-90A5-8F9AFB97978C}" xr6:coauthVersionLast="45" xr6:coauthVersionMax="45" xr10:uidLastSave="{00000000-0000-0000-0000-000000000000}"/>
  <bookViews>
    <workbookView xWindow="-108" yWindow="-108" windowWidth="23256" windowHeight="12576" tabRatio="899" activeTab="2" xr2:uid="{00000000-000D-0000-FFFF-FFFF00000000}"/>
  </bookViews>
  <sheets>
    <sheet name="RESULTADOS" sheetId="3" r:id="rId1"/>
    <sheet name="ACTIVO" sheetId="1" r:id="rId2"/>
    <sheet name="PASIVO-PATRI" sheetId="2" r:id="rId3"/>
    <sheet name="NOTA 1 " sheetId="29" r:id="rId4"/>
    <sheet name="NOTA 2 " sheetId="33" r:id="rId5"/>
    <sheet name="NOTA 3 " sheetId="34" r:id="rId6"/>
    <sheet name="NOTA 4" sheetId="4" r:id="rId7"/>
    <sheet name="NOTA 5" sheetId="5" r:id="rId8"/>
    <sheet name="NOTA 6" sheetId="16" r:id="rId9"/>
    <sheet name="NOTA 7" sheetId="6" r:id="rId10"/>
    <sheet name="NOTA 8" sheetId="21" r:id="rId11"/>
    <sheet name="NOTA 9" sheetId="24" r:id="rId12"/>
    <sheet name="NOTA 10" sheetId="25" r:id="rId13"/>
    <sheet name="NOTA  11" sheetId="7" r:id="rId14"/>
    <sheet name="NOTA 12" sheetId="17" r:id="rId15"/>
    <sheet name="NOTA 13" sheetId="18" r:id="rId16"/>
    <sheet name="NOTA 14" sheetId="19" r:id="rId17"/>
    <sheet name="NOTA  15" sheetId="8" r:id="rId18"/>
    <sheet name="NOTA 16" sheetId="20" r:id="rId19"/>
    <sheet name="ANEXO 2" sheetId="12" r:id="rId20"/>
    <sheet name="ANEXO-1" sheetId="10" r:id="rId21"/>
    <sheet name="ANEXO-1.1" sheetId="11" r:id="rId22"/>
    <sheet name="Hoja1" sheetId="22" r:id="rId23"/>
  </sheets>
  <definedNames>
    <definedName name="_xlnm.Print_Area" localSheetId="1">ACTIVO!$A$10:$F$41</definedName>
    <definedName name="_xlnm.Print_Area" localSheetId="19">'ANEXO 2'!$A$1:$H$42</definedName>
    <definedName name="_xlnm.Print_Area" localSheetId="20">'ANEXO-1'!$4:$28</definedName>
    <definedName name="_xlnm.Print_Area" localSheetId="21">'ANEXO-1.1'!$A$1:$G$33</definedName>
    <definedName name="_xlnm.Print_Area" localSheetId="13">'NOTA  11'!$A$1:$E$26</definedName>
    <definedName name="_xlnm.Print_Area" localSheetId="17">'NOTA  15'!$A$1:$E$19</definedName>
    <definedName name="_xlnm.Print_Area" localSheetId="3">'NOTA 1 '!$A$1:$E$30</definedName>
    <definedName name="_xlnm.Print_Area" localSheetId="14">'NOTA 12'!$A$1:$E$24</definedName>
    <definedName name="_xlnm.Print_Area" localSheetId="15">'NOTA 13'!$A$1:$E$19</definedName>
    <definedName name="_xlnm.Print_Area" localSheetId="16">'NOTA 14'!$A$1:$E$25</definedName>
    <definedName name="_xlnm.Print_Area" localSheetId="4">'NOTA 2 '!$A$1:$E$28</definedName>
    <definedName name="_xlnm.Print_Area" localSheetId="5">'NOTA 3 '!$A$1:$E$28</definedName>
    <definedName name="_xlnm.Print_Area" localSheetId="6">'NOTA 4'!$A$1:$E$30</definedName>
    <definedName name="_xlnm.Print_Area" localSheetId="7">'NOTA 5'!$A$1:$E$26</definedName>
    <definedName name="_xlnm.Print_Area" localSheetId="8">'NOTA 6'!$A$1:$E$22</definedName>
    <definedName name="_xlnm.Print_Area" localSheetId="9">'NOTA 7'!$A$1:$E$36</definedName>
    <definedName name="_xlnm.Print_Area" localSheetId="2">'PASIVO-PATRI'!$A$1:$F$37</definedName>
    <definedName name="_xlnm.Print_Area" localSheetId="0">RESULTADOS!$A$1:$F$45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" l="1"/>
  <c r="F25" i="2"/>
  <c r="D12" i="29"/>
  <c r="B13" i="8"/>
  <c r="B12" i="8"/>
  <c r="B11" i="8"/>
  <c r="B10" i="8"/>
  <c r="D16" i="4"/>
  <c r="D11" i="29"/>
  <c r="A54" i="3" l="1"/>
  <c r="A40" i="2"/>
  <c r="A39" i="2"/>
  <c r="A53" i="3" s="1"/>
  <c r="B43" i="25" l="1"/>
  <c r="D25" i="4" l="1"/>
  <c r="E33" i="3"/>
  <c r="C33" i="1"/>
  <c r="D33" i="1"/>
  <c r="C16" i="7"/>
  <c r="B28" i="4"/>
  <c r="C5" i="34"/>
  <c r="B5" i="34"/>
  <c r="C5" i="33"/>
  <c r="B5" i="33"/>
  <c r="C5" i="29"/>
  <c r="B5" i="29"/>
  <c r="C17" i="34"/>
  <c r="B17" i="34"/>
  <c r="D15" i="34"/>
  <c r="E15" i="34" s="1"/>
  <c r="D13" i="34"/>
  <c r="E13" i="34" s="1"/>
  <c r="D12" i="34"/>
  <c r="E12" i="34" s="1"/>
  <c r="D11" i="34"/>
  <c r="E11" i="34" s="1"/>
  <c r="D10" i="34"/>
  <c r="C19" i="33"/>
  <c r="B19" i="33"/>
  <c r="D18" i="33"/>
  <c r="E18" i="33" s="1"/>
  <c r="D17" i="33"/>
  <c r="E17" i="33" s="1"/>
  <c r="D16" i="33"/>
  <c r="E16" i="33" s="1"/>
  <c r="D15" i="33"/>
  <c r="E15" i="33" s="1"/>
  <c r="D14" i="33"/>
  <c r="E14" i="33" s="1"/>
  <c r="D13" i="33"/>
  <c r="E13" i="33" s="1"/>
  <c r="D12" i="33"/>
  <c r="E12" i="33" s="1"/>
  <c r="D11" i="33"/>
  <c r="E11" i="33" s="1"/>
  <c r="D10" i="33"/>
  <c r="E10" i="33" s="1"/>
  <c r="D9" i="33"/>
  <c r="C14" i="29"/>
  <c r="B14" i="29"/>
  <c r="D13" i="29"/>
  <c r="E13" i="29" s="1"/>
  <c r="D10" i="29"/>
  <c r="E10" i="29" s="1"/>
  <c r="D9" i="29"/>
  <c r="E9" i="29" s="1"/>
  <c r="D17" i="34" l="1"/>
  <c r="E17" i="34" s="1"/>
  <c r="D19" i="33"/>
  <c r="E19" i="33" s="1"/>
  <c r="D14" i="29"/>
  <c r="E14" i="29" s="1"/>
  <c r="E10" i="34"/>
  <c r="E9" i="33"/>
  <c r="G21" i="11" l="1"/>
  <c r="B36" i="12"/>
  <c r="G34" i="12"/>
  <c r="E25" i="2"/>
  <c r="C38" i="3"/>
  <c r="F36" i="12" l="1"/>
  <c r="E36" i="12"/>
  <c r="D36" i="12"/>
  <c r="C36" i="12"/>
  <c r="B5" i="25" l="1"/>
  <c r="C5" i="25"/>
  <c r="E29" i="1" l="1"/>
  <c r="C13" i="25" l="1"/>
  <c r="B13" i="25"/>
  <c r="D11" i="25"/>
  <c r="E11" i="25" s="1"/>
  <c r="D10" i="25"/>
  <c r="E10" i="25" s="1"/>
  <c r="D9" i="25"/>
  <c r="C5" i="24"/>
  <c r="B5" i="24"/>
  <c r="C18" i="24"/>
  <c r="B18" i="24"/>
  <c r="D18" i="24" s="1"/>
  <c r="D16" i="24"/>
  <c r="E16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9" i="24"/>
  <c r="E9" i="24" s="1"/>
  <c r="D13" i="25" l="1"/>
  <c r="E13" i="25" s="1"/>
  <c r="E18" i="24"/>
  <c r="E24" i="3" l="1"/>
  <c r="D8" i="18"/>
  <c r="E8" i="18" s="1"/>
  <c r="D11" i="18"/>
  <c r="E11" i="18" s="1"/>
  <c r="B16" i="7"/>
  <c r="D15" i="7"/>
  <c r="E15" i="7" s="1"/>
  <c r="G32" i="12"/>
  <c r="E25" i="1"/>
  <c r="F25" i="1" s="1"/>
  <c r="B15" i="21"/>
  <c r="C15" i="21"/>
  <c r="D13" i="21"/>
  <c r="E13" i="21" s="1"/>
  <c r="D12" i="21"/>
  <c r="E12" i="21" s="1"/>
  <c r="D11" i="21"/>
  <c r="E11" i="21" s="1"/>
  <c r="D10" i="21"/>
  <c r="D9" i="21"/>
  <c r="D8" i="21"/>
  <c r="D7" i="21"/>
  <c r="C27" i="12"/>
  <c r="B16" i="12"/>
  <c r="B27" i="12"/>
  <c r="D11" i="19"/>
  <c r="E11" i="19" s="1"/>
  <c r="D16" i="3"/>
  <c r="D28" i="3"/>
  <c r="C16" i="3"/>
  <c r="C28" i="3"/>
  <c r="E23" i="2"/>
  <c r="F23" i="2" s="1"/>
  <c r="E22" i="2"/>
  <c r="F22" i="2" s="1"/>
  <c r="E21" i="2"/>
  <c r="F21" i="2" s="1"/>
  <c r="E20" i="2"/>
  <c r="F20" i="2" s="1"/>
  <c r="E19" i="2"/>
  <c r="F19" i="2" s="1"/>
  <c r="E14" i="2"/>
  <c r="F14" i="2" s="1"/>
  <c r="E15" i="2"/>
  <c r="F15" i="2" s="1"/>
  <c r="E16" i="2"/>
  <c r="F16" i="2" s="1"/>
  <c r="D17" i="2"/>
  <c r="F29" i="1"/>
  <c r="E28" i="1"/>
  <c r="F28" i="1" s="1"/>
  <c r="E27" i="1"/>
  <c r="F27" i="1" s="1"/>
  <c r="G20" i="11"/>
  <c r="E24" i="2"/>
  <c r="F24" i="2" s="1"/>
  <c r="D9" i="2"/>
  <c r="D9" i="3" s="1"/>
  <c r="C4" i="4" s="1"/>
  <c r="C4" i="5" s="1"/>
  <c r="C9" i="2"/>
  <c r="C9" i="3" s="1"/>
  <c r="B4" i="4" s="1"/>
  <c r="A6" i="2"/>
  <c r="A5" i="2"/>
  <c r="C16" i="12"/>
  <c r="D16" i="12"/>
  <c r="D27" i="12"/>
  <c r="E16" i="12"/>
  <c r="E27" i="12"/>
  <c r="F16" i="12"/>
  <c r="F27" i="12"/>
  <c r="G35" i="12"/>
  <c r="G33" i="12"/>
  <c r="G26" i="12"/>
  <c r="G25" i="12"/>
  <c r="G24" i="12"/>
  <c r="G23" i="12"/>
  <c r="G22" i="12"/>
  <c r="G21" i="12"/>
  <c r="G20" i="12"/>
  <c r="G14" i="12"/>
  <c r="G13" i="12"/>
  <c r="G12" i="12"/>
  <c r="B31" i="11"/>
  <c r="C31" i="11"/>
  <c r="D31" i="11"/>
  <c r="E31" i="11"/>
  <c r="F31" i="11"/>
  <c r="B13" i="11"/>
  <c r="C13" i="11"/>
  <c r="D13" i="11"/>
  <c r="E13" i="11"/>
  <c r="F13" i="11"/>
  <c r="G25" i="11"/>
  <c r="G23" i="11"/>
  <c r="G19" i="11"/>
  <c r="G18" i="11"/>
  <c r="G17" i="11"/>
  <c r="G16" i="11"/>
  <c r="G15" i="11"/>
  <c r="G12" i="11"/>
  <c r="G11" i="11"/>
  <c r="G10" i="11"/>
  <c r="G27" i="10"/>
  <c r="B23" i="10"/>
  <c r="C23" i="10"/>
  <c r="D23" i="10"/>
  <c r="E23" i="10"/>
  <c r="F23" i="10"/>
  <c r="G22" i="10"/>
  <c r="G21" i="10"/>
  <c r="G20" i="10"/>
  <c r="G19" i="10"/>
  <c r="G18" i="10"/>
  <c r="G17" i="10"/>
  <c r="G16" i="10"/>
  <c r="G15" i="10"/>
  <c r="G14" i="10"/>
  <c r="G13" i="10"/>
  <c r="G12" i="10"/>
  <c r="A5" i="10"/>
  <c r="A6" i="10"/>
  <c r="B15" i="8"/>
  <c r="C15" i="8"/>
  <c r="D13" i="8"/>
  <c r="E13" i="8" s="1"/>
  <c r="D12" i="8"/>
  <c r="E12" i="8" s="1"/>
  <c r="D11" i="8"/>
  <c r="E11" i="8" s="1"/>
  <c r="D10" i="8"/>
  <c r="E10" i="8" s="1"/>
  <c r="D13" i="19"/>
  <c r="E13" i="19" s="1"/>
  <c r="D12" i="19"/>
  <c r="C21" i="19"/>
  <c r="B21" i="19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8" i="19"/>
  <c r="E8" i="19" s="1"/>
  <c r="D10" i="19"/>
  <c r="E10" i="19" s="1"/>
  <c r="D9" i="19"/>
  <c r="E9" i="19" s="1"/>
  <c r="D8" i="20"/>
  <c r="E8" i="20" s="1"/>
  <c r="D9" i="20"/>
  <c r="C11" i="20"/>
  <c r="B11" i="20"/>
  <c r="D12" i="7"/>
  <c r="E12" i="7" s="1"/>
  <c r="D11" i="7"/>
  <c r="E11" i="7" s="1"/>
  <c r="D14" i="7"/>
  <c r="E14" i="7" s="1"/>
  <c r="D13" i="7"/>
  <c r="E13" i="7" s="1"/>
  <c r="D13" i="16"/>
  <c r="E13" i="16" s="1"/>
  <c r="D8" i="16"/>
  <c r="E8" i="16" s="1"/>
  <c r="D9" i="16"/>
  <c r="E9" i="16" s="1"/>
  <c r="D10" i="16"/>
  <c r="E10" i="16" s="1"/>
  <c r="D11" i="16"/>
  <c r="E11" i="16" s="1"/>
  <c r="D12" i="16"/>
  <c r="E12" i="16" s="1"/>
  <c r="D14" i="16"/>
  <c r="E14" i="16" s="1"/>
  <c r="D15" i="16"/>
  <c r="E15" i="16" s="1"/>
  <c r="B17" i="16"/>
  <c r="C17" i="16"/>
  <c r="D15" i="17"/>
  <c r="E15" i="17" s="1"/>
  <c r="D9" i="18"/>
  <c r="E9" i="18" s="1"/>
  <c r="D10" i="18"/>
  <c r="E10" i="18" s="1"/>
  <c r="D12" i="18"/>
  <c r="E12" i="18" s="1"/>
  <c r="B14" i="18"/>
  <c r="C14" i="18"/>
  <c r="D8" i="17"/>
  <c r="E8" i="17" s="1"/>
  <c r="D9" i="17"/>
  <c r="E9" i="17" s="1"/>
  <c r="D10" i="17"/>
  <c r="E10" i="17" s="1"/>
  <c r="D11" i="17"/>
  <c r="E11" i="17" s="1"/>
  <c r="D12" i="17"/>
  <c r="E12" i="17" s="1"/>
  <c r="D13" i="17"/>
  <c r="E13" i="17" s="1"/>
  <c r="D14" i="17"/>
  <c r="E14" i="17" s="1"/>
  <c r="D16" i="17"/>
  <c r="D17" i="17"/>
  <c r="B19" i="17"/>
  <c r="C19" i="17"/>
  <c r="B19" i="5"/>
  <c r="D17" i="5"/>
  <c r="E17" i="5" s="1"/>
  <c r="D23" i="4"/>
  <c r="E23" i="4" s="1"/>
  <c r="E37" i="3"/>
  <c r="F37" i="3" s="1"/>
  <c r="E36" i="3"/>
  <c r="E25" i="3"/>
  <c r="F25" i="3" s="1"/>
  <c r="C8" i="7"/>
  <c r="B8" i="7"/>
  <c r="F8" i="11"/>
  <c r="D22" i="4"/>
  <c r="E22" i="4" s="1"/>
  <c r="D21" i="4"/>
  <c r="E21" i="4" s="1"/>
  <c r="D20" i="4"/>
  <c r="E20" i="4" s="1"/>
  <c r="D19" i="4"/>
  <c r="E19" i="4" s="1"/>
  <c r="D18" i="4"/>
  <c r="E18" i="4" s="1"/>
  <c r="E21" i="1"/>
  <c r="F21" i="1" s="1"/>
  <c r="E22" i="1"/>
  <c r="F22" i="1" s="1"/>
  <c r="E23" i="1"/>
  <c r="F23" i="1" s="1"/>
  <c r="E20" i="1"/>
  <c r="E24" i="1"/>
  <c r="F24" i="1" s="1"/>
  <c r="E26" i="1"/>
  <c r="F26" i="1" s="1"/>
  <c r="E34" i="1"/>
  <c r="F34" i="1" s="1"/>
  <c r="A5" i="12"/>
  <c r="A7" i="12"/>
  <c r="A1" i="12"/>
  <c r="A2" i="11"/>
  <c r="A2" i="12" s="1"/>
  <c r="A5" i="11"/>
  <c r="A6" i="11"/>
  <c r="A4" i="11"/>
  <c r="A1" i="11"/>
  <c r="C28" i="4"/>
  <c r="D15" i="4"/>
  <c r="E15" i="4" s="1"/>
  <c r="D13" i="4"/>
  <c r="E13" i="4" s="1"/>
  <c r="D11" i="4"/>
  <c r="E11" i="4" s="1"/>
  <c r="D10" i="4"/>
  <c r="E10" i="4" s="1"/>
  <c r="D14" i="4"/>
  <c r="E14" i="4" s="1"/>
  <c r="D12" i="4"/>
  <c r="E12" i="4" s="1"/>
  <c r="C27" i="4"/>
  <c r="B27" i="4"/>
  <c r="D6" i="4"/>
  <c r="E6" i="4" s="1"/>
  <c r="D15" i="5"/>
  <c r="E15" i="5" s="1"/>
  <c r="D16" i="5"/>
  <c r="D8" i="5"/>
  <c r="D9" i="5"/>
  <c r="C19" i="5"/>
  <c r="C10" i="5"/>
  <c r="B10" i="5"/>
  <c r="C6" i="6"/>
  <c r="B6" i="6"/>
  <c r="D9" i="6"/>
  <c r="E9" i="6" s="1"/>
  <c r="D10" i="6"/>
  <c r="E10" i="6" s="1"/>
  <c r="B11" i="6"/>
  <c r="C11" i="6"/>
  <c r="D13" i="6"/>
  <c r="E13" i="6" s="1"/>
  <c r="D14" i="6"/>
  <c r="E14" i="6" s="1"/>
  <c r="B15" i="6"/>
  <c r="C15" i="6"/>
  <c r="D17" i="6"/>
  <c r="E17" i="6" s="1"/>
  <c r="D18" i="6"/>
  <c r="E18" i="6" s="1"/>
  <c r="B19" i="6"/>
  <c r="C19" i="6"/>
  <c r="D10" i="7"/>
  <c r="E10" i="7" s="1"/>
  <c r="D7" i="7"/>
  <c r="E7" i="7" s="1"/>
  <c r="D8" i="7"/>
  <c r="E8" i="7" s="1"/>
  <c r="D9" i="8"/>
  <c r="E9" i="8" s="1"/>
  <c r="D31" i="2"/>
  <c r="C31" i="2"/>
  <c r="C17" i="2"/>
  <c r="E21" i="3"/>
  <c r="F21" i="3" s="1"/>
  <c r="E22" i="3"/>
  <c r="E26" i="3"/>
  <c r="F26" i="3" s="1"/>
  <c r="E13" i="3"/>
  <c r="F13" i="3" s="1"/>
  <c r="E14" i="3"/>
  <c r="F14" i="3" s="1"/>
  <c r="E12" i="3"/>
  <c r="E20" i="3"/>
  <c r="F20" i="3" s="1"/>
  <c r="A7" i="3"/>
  <c r="A6" i="3"/>
  <c r="F20" i="1" l="1"/>
  <c r="E33" i="1"/>
  <c r="F33" i="1" s="1"/>
  <c r="D11" i="6"/>
  <c r="E11" i="6" s="1"/>
  <c r="D6" i="6"/>
  <c r="E6" i="6" s="1"/>
  <c r="E28" i="3"/>
  <c r="F28" i="3" s="1"/>
  <c r="D28" i="4"/>
  <c r="E28" i="4" s="1"/>
  <c r="D14" i="18"/>
  <c r="E14" i="18" s="1"/>
  <c r="D19" i="5"/>
  <c r="E19" i="5" s="1"/>
  <c r="E17" i="2"/>
  <c r="F17" i="2" s="1"/>
  <c r="C28" i="12"/>
  <c r="C38" i="12" s="1"/>
  <c r="C20" i="5"/>
  <c r="D15" i="21"/>
  <c r="E15" i="21" s="1"/>
  <c r="B20" i="5"/>
  <c r="B18" i="7"/>
  <c r="D19" i="17"/>
  <c r="E19" i="17" s="1"/>
  <c r="D27" i="4"/>
  <c r="E27" i="4" s="1"/>
  <c r="G36" i="12"/>
  <c r="D10" i="5"/>
  <c r="B29" i="4"/>
  <c r="G13" i="11"/>
  <c r="G23" i="10"/>
  <c r="G24" i="10" s="1"/>
  <c r="F28" i="12"/>
  <c r="F38" i="12" s="1"/>
  <c r="F22" i="11" s="1"/>
  <c r="F24" i="11" s="1"/>
  <c r="F26" i="11" s="1"/>
  <c r="D28" i="12"/>
  <c r="D38" i="12" s="1"/>
  <c r="D22" i="11" s="1"/>
  <c r="D24" i="11" s="1"/>
  <c r="D26" i="11" s="1"/>
  <c r="B28" i="12"/>
  <c r="B38" i="12" s="1"/>
  <c r="B22" i="11" s="1"/>
  <c r="B24" i="11" s="1"/>
  <c r="B26" i="11" s="1"/>
  <c r="E16" i="3"/>
  <c r="F16" i="3" s="1"/>
  <c r="C29" i="3"/>
  <c r="C40" i="3" s="1"/>
  <c r="D15" i="8"/>
  <c r="E15" i="8" s="1"/>
  <c r="D19" i="6"/>
  <c r="D15" i="6"/>
  <c r="E15" i="6" s="1"/>
  <c r="F12" i="3"/>
  <c r="D29" i="3"/>
  <c r="B22" i="6"/>
  <c r="C29" i="4"/>
  <c r="D17" i="16"/>
  <c r="E17" i="16" s="1"/>
  <c r="G31" i="11"/>
  <c r="C22" i="6"/>
  <c r="D11" i="20"/>
  <c r="E11" i="20" s="1"/>
  <c r="D21" i="19"/>
  <c r="E21" i="19" s="1"/>
  <c r="G16" i="12"/>
  <c r="E28" i="12"/>
  <c r="E38" i="12" s="1"/>
  <c r="E22" i="11" s="1"/>
  <c r="E24" i="11" s="1"/>
  <c r="E26" i="11" s="1"/>
  <c r="E31" i="2"/>
  <c r="F31" i="2" s="1"/>
  <c r="B4" i="21"/>
  <c r="B4" i="5"/>
  <c r="C4" i="6"/>
  <c r="C4" i="7" s="1"/>
  <c r="C4" i="16"/>
  <c r="C4" i="21"/>
  <c r="E9" i="20"/>
  <c r="G27" i="12"/>
  <c r="D20" i="5" l="1"/>
  <c r="E20" i="5" s="1"/>
  <c r="E29" i="3"/>
  <c r="F29" i="3" s="1"/>
  <c r="D29" i="4"/>
  <c r="E29" i="4" s="1"/>
  <c r="E24" i="10"/>
  <c r="B24" i="10"/>
  <c r="D24" i="10"/>
  <c r="C24" i="10"/>
  <c r="F24" i="10"/>
  <c r="G28" i="12"/>
  <c r="C26" i="2"/>
  <c r="C29" i="2" s="1"/>
  <c r="C30" i="2" s="1"/>
  <c r="D22" i="6"/>
  <c r="E22" i="6" s="1"/>
  <c r="G38" i="12"/>
  <c r="C22" i="11"/>
  <c r="C4" i="17"/>
  <c r="C4" i="18" s="1"/>
  <c r="C5" i="19" s="1"/>
  <c r="C6" i="8"/>
  <c r="C4" i="20" s="1"/>
  <c r="B4" i="6"/>
  <c r="B4" i="7" s="1"/>
  <c r="B4" i="16"/>
  <c r="G22" i="11" l="1"/>
  <c r="C24" i="11"/>
  <c r="B6" i="8"/>
  <c r="B4" i="20" s="1"/>
  <c r="B4" i="17"/>
  <c r="B4" i="18" s="1"/>
  <c r="B5" i="19" s="1"/>
  <c r="G24" i="11" l="1"/>
  <c r="C26" i="11"/>
  <c r="G26" i="11" l="1"/>
  <c r="F28" i="11" l="1"/>
  <c r="D28" i="11"/>
  <c r="E28" i="11"/>
  <c r="B28" i="11"/>
  <c r="C28" i="11"/>
  <c r="G28" i="11" l="1"/>
  <c r="D16" i="7"/>
  <c r="E16" i="7"/>
  <c r="C18" i="7"/>
  <c r="D18" i="7"/>
  <c r="E18" i="7" s="1"/>
  <c r="E35" i="3"/>
  <c r="F35" i="3" s="1"/>
  <c r="D38" i="3"/>
  <c r="E38" i="3" s="1"/>
  <c r="F38" i="3" s="1"/>
  <c r="D40" i="3" l="1"/>
  <c r="D26" i="2" s="1"/>
  <c r="E40" i="3" l="1"/>
  <c r="F40" i="3" s="1"/>
  <c r="E26" i="2" l="1"/>
  <c r="D29" i="2"/>
  <c r="D30" i="2" s="1"/>
  <c r="E29" i="2" l="1"/>
  <c r="E30" i="2" l="1"/>
  <c r="F30" i="2" s="1"/>
  <c r="F29" i="2"/>
</calcChain>
</file>

<file path=xl/sharedStrings.xml><?xml version="1.0" encoding="utf-8"?>
<sst xmlns="http://schemas.openxmlformats.org/spreadsheetml/2006/main" count="425" uniqueCount="274">
  <si>
    <t>Instituto Nacional de Fomento Cooperativo</t>
  </si>
  <si>
    <t>-INFOCOOP-</t>
  </si>
  <si>
    <t>Balance de Situación</t>
  </si>
  <si>
    <t>(Miles de colones)</t>
  </si>
  <si>
    <t>VARIACION</t>
  </si>
  <si>
    <t>ACTIVO: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</si>
  <si>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</si>
  <si>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</si>
  <si>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</si>
  <si>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</si>
  <si>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</si>
  <si>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</si>
  <si>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</si>
  <si>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</si>
  <si>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BIENES EN USO NETO</t>
  </si>
  <si>
    <t>BIENES REALIZABLES NETO</t>
  </si>
  <si>
    <t>COMP. PRESUP. EGRESOS DE CAPITAL</t>
  </si>
  <si>
    <t>TOTAL ACTIVO</t>
  </si>
  <si>
    <t>CUENTAS DE ORDEN DEUDORAS</t>
  </si>
  <si>
    <t xml:space="preserve"> </t>
  </si>
  <si>
    <t>PASIVO Y PATRIMONIO</t>
  </si>
  <si>
    <t>PASIVO:</t>
  </si>
  <si>
    <t>CUENTAS POR PAGAR</t>
  </si>
  <si>
    <t>GASTOS ACUMULADOS</t>
  </si>
  <si>
    <t>COLOC. FORM. POR GIRAR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</si>
  <si>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</si>
  <si>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</si>
  <si>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</si>
  <si>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</si>
  <si>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</si>
  <si>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</si>
  <si>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</si>
  <si>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</si>
  <si>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</si>
  <si>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</si>
  <si>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CUENTAS DE ORDEN ACREEDORAS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</si>
  <si>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</si>
  <si>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</si>
  <si>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</si>
  <si>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</si>
  <si>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</si>
  <si>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</si>
  <si>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</si>
  <si>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</si>
  <si>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</si>
  <si>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</si>
  <si>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COMPROMISOS PRESUPUESTARIOS</t>
  </si>
  <si>
    <t>TRANSFERENCIAS       DE</t>
  </si>
  <si>
    <t>CAPITAL</t>
  </si>
  <si>
    <t>DEPRECIACIONES</t>
  </si>
  <si>
    <t>VARIOS</t>
  </si>
  <si>
    <t>TOTAL GASTOS</t>
  </si>
  <si>
    <t>SUPERAVIT(PERDIDA) OPERACIÓN</t>
  </si>
  <si>
    <t>VENTA BIENES</t>
  </si>
  <si>
    <t>TOTAL OTROS</t>
  </si>
  <si>
    <t>SUPERAVIT(PERDIDA) NETO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</si>
  <si>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</si>
  <si>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</si>
  <si>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</si>
  <si>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</si>
  <si>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</si>
  <si>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</si>
  <si>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</si>
  <si>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</si>
  <si>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</si>
  <si>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</si>
  <si>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</si>
  <si>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</si>
  <si>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</si>
  <si>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</si>
  <si>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</si>
  <si>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</si>
  <si>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</si>
  <si>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</si>
  <si>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</si>
  <si>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TOTAL INVERSIONES</t>
  </si>
  <si>
    <t>CARTERA COLOCACIONES TOTAL</t>
  </si>
  <si>
    <t>CARTERA NETA:</t>
  </si>
  <si>
    <t>ORDINARIA</t>
  </si>
  <si>
    <t>(-) ESTIMACION  INCOBRABLES</t>
  </si>
  <si>
    <t>TOTAL  ORDINARIA NETA</t>
  </si>
  <si>
    <t>IRREGULAR</t>
  </si>
  <si>
    <t>(-) ESTIMACION INCOBRABLES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</si>
  <si>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</si>
  <si>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</si>
  <si>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</si>
  <si>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</si>
  <si>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</si>
  <si>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</si>
  <si>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</si>
  <si>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</si>
  <si>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</si>
  <si>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</si>
  <si>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CERTIF. APORT. (CENECOOP R.L.)(*)</t>
  </si>
  <si>
    <t>TOTAL COOPERATIVAS</t>
  </si>
  <si>
    <t>CONVENIO INFOCOOP - DESAF</t>
  </si>
  <si>
    <t>TOTAL CONVENIOS</t>
  </si>
  <si>
    <t>TOTAL INVERSIONES PERMANENTES</t>
  </si>
  <si>
    <t>FONDOS DESAF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</si>
  <si>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</si>
  <si>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</si>
  <si>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</si>
  <si>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</si>
  <si>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</si>
  <si>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</si>
  <si>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</si>
  <si>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ACTIVO</t>
  </si>
  <si>
    <t>INVERSIONES MED.PLAZO Y PERMAN.</t>
  </si>
  <si>
    <t>COMP. PRESUP. EGRESOS CAPITAL</t>
  </si>
  <si>
    <t>FONDO/TOTAL. (PESO RELATIVO)</t>
  </si>
  <si>
    <t>FONDO / TOTAL (PESO RELAT.)</t>
  </si>
  <si>
    <t>DESARROLLO ADMINISTRATIVO</t>
  </si>
  <si>
    <t>TRANSFERENCIAS         DE</t>
  </si>
  <si>
    <t>Estado de Resultados por Fondos</t>
  </si>
  <si>
    <t>SUPERAVIT/ PERDIDA DEL PERIODO</t>
  </si>
  <si>
    <t>COMPROMISOS PRESUP. DE OPERAC.</t>
  </si>
  <si>
    <t># 203896-0- (FONDOS PROPIOS)</t>
  </si>
  <si>
    <t>****** Las inversiones se registran a su valor nominal, los montos se concilian mensualmente  con el auxiliar</t>
  </si>
  <si>
    <t>AJUSTES A PERIODOS ANTERIORES</t>
  </si>
  <si>
    <t># 39306-6 (FONDOS PROPIOS)</t>
  </si>
  <si>
    <t># 161953-5 (COMISION LIQUIDADORA)</t>
  </si>
  <si>
    <t># 603443 (CRICODAP DOLARES)</t>
  </si>
  <si>
    <t># 117029-9 (DESAF)</t>
  </si>
  <si>
    <t># 104458-5 (FNA)</t>
  </si>
  <si>
    <t># 49753-7 (PL-480)</t>
  </si>
  <si>
    <t>AGRIATIRRO (ORGANISMO AUXILIAR COOP.)</t>
  </si>
  <si>
    <t>FONDOS PL-480</t>
  </si>
  <si>
    <t># 237522-2 (COOP.ESC.EST.JUVENLES)</t>
  </si>
  <si>
    <t>GOBIERNO C.R. / COOP.ESC.EST.JUV.</t>
  </si>
  <si>
    <t>COOP.ESC.</t>
  </si>
  <si>
    <t>COOP.ESC</t>
  </si>
  <si>
    <t>FONDOS COOP.ESC.EST.JUVENILES</t>
  </si>
  <si>
    <t>INSTRUMENTOS FINANCIEROS</t>
  </si>
  <si>
    <t>COOPROSANVITO, R.  L.</t>
  </si>
  <si>
    <t>FONDO NACIONAL DE  AUTOGESTION</t>
  </si>
  <si>
    <t>OTROS ACTIVOS</t>
  </si>
  <si>
    <t>INSTITUTO NACIONAL DE FOMENTO COOPERATIVO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</si>
  <si>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</si>
  <si>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</si>
  <si>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</si>
  <si>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</si>
  <si>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</si>
  <si>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</si>
  <si>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</si>
  <si>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ESTIMACION INCOBRABLES</t>
  </si>
  <si>
    <t>TOTAL CUENTAS POR  COBRAR</t>
  </si>
  <si>
    <t>COOCAFE, R.  L.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</si>
  <si>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</si>
  <si>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</si>
  <si>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</si>
  <si>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</si>
  <si>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</si>
  <si>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</si>
  <si>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AVALUOS Y HONORARIOS</t>
  </si>
  <si>
    <t>VACACIONES</t>
  </si>
  <si>
    <t>CESANTIA</t>
  </si>
  <si>
    <t>PROVISION JUICIOS</t>
  </si>
  <si>
    <t>CAPITAL INICIAL FONDOS PL-480</t>
  </si>
  <si>
    <t>CAPITAL INICIAL FONDOS CRICODAP</t>
  </si>
  <si>
    <t>CAPITAL INICIAL COOP.ESC.EST.JUV.</t>
  </si>
  <si>
    <t>EXCEDENTES DE COOPERATIVAS</t>
  </si>
  <si>
    <t>APORTES GOB.DE COSTA RICA</t>
  </si>
  <si>
    <t>APORTES 10% SIST. BANC.NAL.</t>
  </si>
  <si>
    <t>IMPUESTO CONSUMO GASEOSAS</t>
  </si>
  <si>
    <t>OTROS APORTES LEY 5185</t>
  </si>
  <si>
    <t>LEY 2072 CIGARRILLOS</t>
  </si>
  <si>
    <t>CAPITAL INICIAL FONDO VULNERABLE</t>
  </si>
  <si>
    <t>CAPITAL INICIAL FONDOS DESAF</t>
  </si>
  <si>
    <t>CAPITAL INICIAL FONDOS AUTOGESTION</t>
  </si>
  <si>
    <t>LEGAL</t>
  </si>
  <si>
    <t>EDUCACION</t>
  </si>
  <si>
    <t>PASIVO</t>
  </si>
  <si>
    <t>DEFICIT ACUMULADO</t>
  </si>
  <si>
    <t>INSTRUM.FINANC.MED..PLAZO Y PERMAN..</t>
  </si>
  <si>
    <t>SEGURO R.C.G.</t>
  </si>
  <si>
    <t>SEGURO INCENDIO</t>
  </si>
  <si>
    <t>SEGURO ACCIDENTES COLECTIVO</t>
  </si>
  <si>
    <t>SEGURO RIESGOS DE TRABAJO</t>
  </si>
  <si>
    <t>SEGURO EQUIPO ELECTRONICO</t>
  </si>
  <si>
    <t>SEGURO AUTOMOVILES</t>
  </si>
  <si>
    <t>SEGURO DERECHO DE CIRCULACION</t>
  </si>
  <si>
    <t>SALARIO ESCOLAR</t>
  </si>
  <si>
    <t>DECIMO TERCER MES</t>
  </si>
  <si>
    <t>TOTAL APORTES</t>
  </si>
  <si>
    <t>COOPRENA, R.  L. (1)</t>
  </si>
  <si>
    <t>TERRENOS</t>
  </si>
  <si>
    <t>EDIFICIOS E INSTALACIONES</t>
  </si>
  <si>
    <t>EQUIPO Y MOBILIARIO DE OFICINA</t>
  </si>
  <si>
    <t>EQUIPOS VARIOS</t>
  </si>
  <si>
    <t>EQUIPOS DE COMPUTACION</t>
  </si>
  <si>
    <t>VEHÍCULOS</t>
  </si>
  <si>
    <t>DEPRECIACIÓN ACUMULADA</t>
  </si>
  <si>
    <t>TOTAL BIENES EN USO</t>
  </si>
  <si>
    <t>MAQUINARIA Y EQUIPO</t>
  </si>
  <si>
    <t>PROPIEDADES</t>
  </si>
  <si>
    <t>ESTIMACIÓN BIENES REALIZABLES</t>
  </si>
  <si>
    <t>TOTAL BIENES REALIZABLES</t>
  </si>
  <si>
    <t>DETERIORO</t>
  </si>
  <si>
    <t>AJUSTE PROCESO IMPLEMENT. NIIF</t>
  </si>
  <si>
    <t>NOTA 1 - OTROS INGRESOS</t>
  </si>
  <si>
    <t>OTROS INGRESOS</t>
  </si>
  <si>
    <t>INTERESES S/ CUENTAS CORRIENTES</t>
  </si>
  <si>
    <t>ALQUILER EDIFICIOS</t>
  </si>
  <si>
    <t>DIFERENCIAL CAMBIARIO (COOPRENA)</t>
  </si>
  <si>
    <t>TOTAL OTROS INGRESOS</t>
  </si>
  <si>
    <t xml:space="preserve">NOTA 2 - GASTOS DESARROLLO ADMINISTRATIVOS </t>
  </si>
  <si>
    <t>GASTOS ADMINISTRATIVOS</t>
  </si>
  <si>
    <t>JUNTA DIRECTIVA</t>
  </si>
  <si>
    <t>AUDITORÍA INTERNA</t>
  </si>
  <si>
    <t>DIRECCIÓN EJECUTIVA</t>
  </si>
  <si>
    <t>SECRETARÍA DE ACTAS</t>
  </si>
  <si>
    <t>ASESORÍA JURÍDICA</t>
  </si>
  <si>
    <t>COMUNICACIÓN E IMAGEN</t>
  </si>
  <si>
    <t>DESARROLLO ESTRATÉGICO</t>
  </si>
  <si>
    <t>TECNOLOGÍAS DE INFORMACIÓN</t>
  </si>
  <si>
    <t>ADMINISTRATIVO FINANCIERO</t>
  </si>
  <si>
    <t>DESARROLLO HUMANO</t>
  </si>
  <si>
    <t>TOTAL GASTOS ADMINISTRATIVOS</t>
  </si>
  <si>
    <t>NOTA 3 - GASTOS DESARROLLO COOPERATIVO</t>
  </si>
  <si>
    <t>ASISTENCIA TÉCNICA</t>
  </si>
  <si>
    <t>FINANCIAMIENTO</t>
  </si>
  <si>
    <t>PROMOCIÓN</t>
  </si>
  <si>
    <t>EDUCACIÓN Y CAPACITACIÓN</t>
  </si>
  <si>
    <t>FONDOS ESPECÍFICOS</t>
  </si>
  <si>
    <t>SUPERVISIÓN COOPERATIVA</t>
  </si>
  <si>
    <t>TOTAL DESARROLLO COOPERATIVO</t>
  </si>
  <si>
    <t>B.C.C.R. - CUENTA:</t>
  </si>
  <si>
    <t># 10001010000011394 INVERSIONES</t>
  </si>
  <si>
    <t>NOTA 4- DISPONIBILIDADES</t>
  </si>
  <si>
    <t>NOTA 5- INSTRUMENTOS FINANCIEROS</t>
  </si>
  <si>
    <t>NOTA 6- OTRAS CUENTAS POR COBRAR</t>
  </si>
  <si>
    <t>NOTA 7- COLOCACIONES</t>
  </si>
  <si>
    <t xml:space="preserve">       NOTA 8- GASTOS PAGADOS POR ADELANTADO</t>
  </si>
  <si>
    <t xml:space="preserve">NOTA 9 - BIENES EN USO </t>
  </si>
  <si>
    <t xml:space="preserve">NOTA 10 - BIENES REALIZABLES </t>
  </si>
  <si>
    <t>NOTA 11- INSTRUMENTOS FINANCIEROS MEDIANO PLAZO Y PERMANENTES.</t>
  </si>
  <si>
    <t xml:space="preserve">NOTA 12- CUENTAS POR PAGAR </t>
  </si>
  <si>
    <t xml:space="preserve">NOTA 13- GASTOS ACUMULADOS POR PAGAR </t>
  </si>
  <si>
    <t>NOTA 14- APORTES</t>
  </si>
  <si>
    <t>NOTA 15- SUPERAVIT GANADO</t>
  </si>
  <si>
    <t xml:space="preserve">NOTA 16- RESERVAS                    </t>
  </si>
  <si>
    <t>(1) Cooprena, R.  L. $1,543,362,00 al Tipo de Cambio de Compra ¢596,04</t>
  </si>
  <si>
    <t>INGRESOS PROVISIÓN VACACIONES</t>
  </si>
  <si>
    <t>INGRESOS DETERIORO CARTERA</t>
  </si>
  <si>
    <t>MAQUINARIA AGROATRIRRO</t>
  </si>
  <si>
    <t xml:space="preserve">MAQUINARIA </t>
  </si>
  <si>
    <t>AGROATIRRO FINANCIO CANTON JIMENEZ</t>
  </si>
  <si>
    <t>COOPRENA FIACOOCIQUE EL SILENCIO</t>
  </si>
  <si>
    <t>COOPECERROAZUL NANDAYURE</t>
  </si>
  <si>
    <t>LA CATALINA FINACIO</t>
  </si>
  <si>
    <t>COOPESOLIDARIDAD</t>
  </si>
  <si>
    <t>COOPELDOS</t>
  </si>
  <si>
    <t>COOPELLANOBONITO</t>
  </si>
  <si>
    <t>Lic. Javier Jiménez Hernández</t>
  </si>
  <si>
    <t>Contador General</t>
  </si>
  <si>
    <t>Al 31 de marzo del 2020</t>
  </si>
  <si>
    <t>del 01de enero al 31 de marzo del 2020</t>
  </si>
  <si>
    <t>COMISIONES SOBRE PRÉSTAMOS</t>
  </si>
  <si>
    <t># 5475 BN FLOTA</t>
  </si>
  <si>
    <t>COOPESANPAR</t>
  </si>
  <si>
    <t>FECOOPA</t>
  </si>
  <si>
    <t>FECOVI</t>
  </si>
  <si>
    <t>COOBASUR</t>
  </si>
  <si>
    <t>COOPECAFIRA</t>
  </si>
  <si>
    <t>COOPEROBLE</t>
  </si>
  <si>
    <t>COOPEPILANGOSTA</t>
  </si>
  <si>
    <t>COOPEPOAS</t>
  </si>
  <si>
    <t>COOPEMONTES DE ORO</t>
  </si>
  <si>
    <t>GECSE</t>
  </si>
  <si>
    <t>FENACOT</t>
  </si>
  <si>
    <t>CARNICOOP</t>
  </si>
  <si>
    <t>COOPROSANVITO</t>
  </si>
  <si>
    <t>OTROS INGRESOS NO TRIBUTARIOS</t>
  </si>
  <si>
    <t>(con cifras comparativas al  31 de marzo del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</si>
</sst>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0_);[Red]\(0\)"/>
  </numFmts>
  <fonts count="6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Futura Lt BT"/>
      <family val="2"/>
    </font>
    <font>
      <b/>
      <sz val="12"/>
      <name val="Futura Lt BT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u val="double"/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u/>
      <sz val="12"/>
      <name val="Swis721 BT"/>
    </font>
    <font>
      <b/>
      <sz val="12"/>
      <name val="Swis721 BT"/>
    </font>
    <font>
      <u/>
      <sz val="18"/>
      <name val="Swis721 BT"/>
    </font>
    <font>
      <b/>
      <i/>
      <sz val="12"/>
      <name val="Swis721 BT"/>
    </font>
    <font>
      <b/>
      <u/>
      <sz val="12"/>
      <color indexed="12"/>
      <name val="Arial Black"/>
      <family val="2"/>
    </font>
    <font>
      <sz val="12"/>
      <color indexed="12"/>
      <name val="Arial"/>
      <family val="2"/>
    </font>
    <font>
      <b/>
      <sz val="14"/>
      <color indexed="12"/>
      <name val="Bodoni BT"/>
      <family val="1"/>
    </font>
    <font>
      <sz val="12"/>
      <color indexed="12"/>
      <name val="Arial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sz val="12"/>
      <color indexed="12"/>
      <name val="Maiandra GD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4"/>
      <color indexed="12"/>
      <name val="Arial Black"/>
      <family val="2"/>
    </font>
    <font>
      <b/>
      <sz val="18"/>
      <color indexed="48"/>
      <name val="Arial Black"/>
      <family val="2"/>
    </font>
    <font>
      <sz val="10"/>
      <name val="Arial Black"/>
      <family val="2"/>
    </font>
    <font>
      <b/>
      <sz val="12"/>
      <color indexed="48"/>
      <name val="Arial Black"/>
      <family val="2"/>
    </font>
    <font>
      <sz val="12"/>
      <color indexed="12"/>
      <name val="Arial Black"/>
      <family val="2"/>
    </font>
    <font>
      <b/>
      <sz val="16"/>
      <color indexed="12"/>
      <name val="Arial Black"/>
      <family val="2"/>
    </font>
    <font>
      <b/>
      <sz val="10"/>
      <name val="Arial Black"/>
      <family val="2"/>
    </font>
    <font>
      <b/>
      <sz val="18"/>
      <color indexed="12"/>
      <name val="Arial Black"/>
      <family val="2"/>
    </font>
    <font>
      <b/>
      <sz val="18"/>
      <name val="Arial Black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sz val="12"/>
      <color rgb="FFFF0000"/>
      <name val="Arial Black"/>
      <family val="2"/>
    </font>
    <font>
      <sz val="10"/>
      <color rgb="FFFF0000"/>
      <name val="Arial"/>
      <family val="2"/>
    </font>
    <font>
      <b/>
      <sz val="12"/>
      <color rgb="FFFF0000"/>
      <name val="Arial Black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16"/>
      <color rgb="FF0000FF"/>
      <name val="Bookman Old Style"/>
      <family val="1"/>
    </font>
    <font>
      <b/>
      <sz val="18"/>
      <color rgb="FF0000FF"/>
      <name val="Arial Black"/>
      <family val="2"/>
    </font>
    <font>
      <b/>
      <sz val="12"/>
      <color rgb="FF0000FF"/>
      <name val="Arial Black"/>
      <family val="2"/>
    </font>
    <font>
      <b/>
      <u/>
      <sz val="12"/>
      <color rgb="FF0000FF"/>
      <name val="Arial Black"/>
      <family val="2"/>
    </font>
    <font>
      <sz val="10"/>
      <color rgb="FF0000FF"/>
      <name val="Arial Black"/>
      <family val="2"/>
    </font>
    <font>
      <sz val="12"/>
      <color rgb="FF0000FF"/>
      <name val="Arial Black"/>
      <family val="2"/>
    </font>
    <font>
      <b/>
      <sz val="16"/>
      <color rgb="FF0000FF"/>
      <name val="Arial Black"/>
      <family val="2"/>
    </font>
    <font>
      <b/>
      <u/>
      <sz val="12"/>
      <color indexed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35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38" fontId="6" fillId="0" borderId="0" xfId="0" applyNumberFormat="1" applyFont="1"/>
    <xf numFmtId="38" fontId="6" fillId="0" borderId="1" xfId="0" applyNumberFormat="1" applyFont="1" applyBorder="1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8" fontId="0" fillId="0" borderId="0" xfId="0" applyNumberFormat="1"/>
    <xf numFmtId="38" fontId="0" fillId="0" borderId="1" xfId="0" applyNumberFormat="1" applyBorder="1"/>
    <xf numFmtId="38" fontId="1" fillId="0" borderId="1" xfId="0" applyNumberFormat="1" applyFont="1" applyBorder="1"/>
    <xf numFmtId="38" fontId="12" fillId="0" borderId="0" xfId="0" applyNumberFormat="1" applyFont="1"/>
    <xf numFmtId="38" fontId="8" fillId="0" borderId="0" xfId="0" applyNumberFormat="1" applyFont="1" applyAlignment="1">
      <alignment horizontal="center"/>
    </xf>
    <xf numFmtId="38" fontId="10" fillId="0" borderId="0" xfId="0" applyNumberFormat="1" applyFont="1"/>
    <xf numFmtId="0" fontId="16" fillId="0" borderId="0" xfId="0" applyFont="1"/>
    <xf numFmtId="38" fontId="16" fillId="0" borderId="0" xfId="0" applyNumberFormat="1" applyFont="1"/>
    <xf numFmtId="38" fontId="6" fillId="0" borderId="1" xfId="0" applyNumberFormat="1" applyFont="1" applyBorder="1" applyProtection="1">
      <protection locked="0"/>
    </xf>
    <xf numFmtId="38" fontId="5" fillId="0" borderId="1" xfId="0" applyNumberFormat="1" applyFont="1" applyBorder="1"/>
    <xf numFmtId="0" fontId="16" fillId="0" borderId="0" xfId="0" applyFont="1" applyAlignment="1">
      <alignment horizontal="right"/>
    </xf>
    <xf numFmtId="0" fontId="18" fillId="0" borderId="0" xfId="0" applyFont="1"/>
    <xf numFmtId="38" fontId="18" fillId="0" borderId="0" xfId="0" applyNumberFormat="1" applyFont="1"/>
    <xf numFmtId="38" fontId="9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>
      <alignment horizontal="centerContinuous"/>
    </xf>
    <xf numFmtId="38" fontId="10" fillId="0" borderId="0" xfId="0" applyNumberFormat="1" applyFont="1" applyProtection="1">
      <protection locked="0"/>
    </xf>
    <xf numFmtId="38" fontId="13" fillId="0" borderId="0" xfId="0" applyNumberFormat="1" applyFont="1" applyProtection="1">
      <protection locked="0"/>
    </xf>
    <xf numFmtId="38" fontId="13" fillId="0" borderId="0" xfId="0" applyNumberFormat="1" applyFont="1"/>
    <xf numFmtId="0" fontId="0" fillId="0" borderId="0" xfId="0" applyAlignment="1">
      <alignment horizontal="right"/>
    </xf>
    <xf numFmtId="38" fontId="5" fillId="0" borderId="0" xfId="0" applyNumberFormat="1" applyFont="1" applyAlignment="1">
      <alignment horizontal="right"/>
    </xf>
    <xf numFmtId="38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>
      <alignment horizontal="right"/>
    </xf>
    <xf numFmtId="38" fontId="7" fillId="0" borderId="1" xfId="0" applyNumberFormat="1" applyFont="1" applyBorder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  <protection locked="0"/>
    </xf>
    <xf numFmtId="38" fontId="13" fillId="0" borderId="0" xfId="0" applyNumberFormat="1" applyFont="1" applyAlignment="1">
      <alignment horizontal="right"/>
    </xf>
    <xf numFmtId="164" fontId="0" fillId="0" borderId="0" xfId="0" applyNumberForma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38" fontId="20" fillId="0" borderId="0" xfId="0" applyNumberFormat="1" applyFont="1" applyProtection="1">
      <protection locked="0"/>
    </xf>
    <xf numFmtId="38" fontId="21" fillId="0" borderId="0" xfId="0" applyNumberFormat="1" applyFont="1"/>
    <xf numFmtId="38" fontId="16" fillId="0" borderId="1" xfId="0" applyNumberFormat="1" applyFont="1" applyBorder="1"/>
    <xf numFmtId="0" fontId="15" fillId="0" borderId="0" xfId="0" applyFont="1"/>
    <xf numFmtId="164" fontId="5" fillId="0" borderId="0" xfId="0" applyNumberFormat="1" applyFont="1"/>
    <xf numFmtId="38" fontId="20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Alignment="1">
      <alignment horizontal="right"/>
    </xf>
    <xf numFmtId="3" fontId="12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0" borderId="0" xfId="0" applyNumberFormat="1" applyFont="1"/>
    <xf numFmtId="3" fontId="14" fillId="0" borderId="1" xfId="0" applyNumberFormat="1" applyFont="1" applyBorder="1"/>
    <xf numFmtId="3" fontId="16" fillId="0" borderId="0" xfId="0" applyNumberFormat="1" applyFont="1" applyProtection="1">
      <protection locked="0"/>
    </xf>
    <xf numFmtId="3" fontId="16" fillId="0" borderId="0" xfId="0" applyNumberFormat="1" applyFont="1"/>
    <xf numFmtId="3" fontId="14" fillId="0" borderId="0" xfId="0" applyNumberFormat="1" applyFont="1"/>
    <xf numFmtId="3" fontId="18" fillId="0" borderId="0" xfId="0" applyNumberFormat="1" applyFont="1"/>
    <xf numFmtId="164" fontId="6" fillId="0" borderId="0" xfId="0" applyNumberFormat="1" applyFont="1"/>
    <xf numFmtId="164" fontId="16" fillId="0" borderId="0" xfId="0" applyNumberFormat="1" applyFont="1"/>
    <xf numFmtId="164" fontId="10" fillId="0" borderId="0" xfId="0" applyNumberFormat="1" applyFont="1"/>
    <xf numFmtId="38" fontId="8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/>
    <xf numFmtId="164" fontId="6" fillId="0" borderId="1" xfId="0" applyNumberFormat="1" applyFont="1" applyBorder="1"/>
    <xf numFmtId="164" fontId="9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164" fontId="3" fillId="0" borderId="0" xfId="0" applyNumberFormat="1" applyFont="1" applyAlignment="1" applyProtection="1">
      <alignment horizontal="centerContinuous"/>
      <protection locked="0"/>
    </xf>
    <xf numFmtId="164" fontId="8" fillId="0" borderId="0" xfId="0" applyNumberFormat="1" applyFont="1" applyAlignment="1">
      <alignment horizontal="centerContinuous"/>
    </xf>
    <xf numFmtId="164" fontId="0" fillId="0" borderId="0" xfId="0" applyNumberFormat="1"/>
    <xf numFmtId="164" fontId="16" fillId="0" borderId="1" xfId="0" applyNumberFormat="1" applyFont="1" applyBorder="1"/>
    <xf numFmtId="3" fontId="8" fillId="0" borderId="0" xfId="0" applyNumberFormat="1" applyFont="1" applyAlignment="1">
      <alignment horizontal="centerContinuous"/>
    </xf>
    <xf numFmtId="164" fontId="18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10" fontId="1" fillId="0" borderId="2" xfId="1" applyNumberFormat="1" applyFont="1" applyBorder="1" applyAlignment="1">
      <alignment horizontal="right"/>
    </xf>
    <xf numFmtId="38" fontId="8" fillId="0" borderId="0" xfId="0" applyNumberFormat="1" applyFont="1" applyAlignment="1">
      <alignment horizontal="right"/>
    </xf>
    <xf numFmtId="38" fontId="14" fillId="0" borderId="3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" fillId="0" borderId="0" xfId="0" applyNumberFormat="1" applyFont="1"/>
    <xf numFmtId="0" fontId="21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19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9" fontId="24" fillId="0" borderId="0" xfId="1" applyFont="1" applyAlignment="1">
      <alignment horizontal="center"/>
    </xf>
    <xf numFmtId="164" fontId="6" fillId="0" borderId="3" xfId="0" applyNumberFormat="1" applyFont="1" applyBorder="1"/>
    <xf numFmtId="38" fontId="25" fillId="0" borderId="0" xfId="0" applyNumberFormat="1" applyFont="1"/>
    <xf numFmtId="0" fontId="26" fillId="0" borderId="0" xfId="0" applyFont="1"/>
    <xf numFmtId="0" fontId="29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38" fontId="28" fillId="0" borderId="0" xfId="0" applyNumberFormat="1" applyFont="1"/>
    <xf numFmtId="38" fontId="28" fillId="0" borderId="1" xfId="0" applyNumberFormat="1" applyFont="1" applyBorder="1"/>
    <xf numFmtId="166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 applyAlignment="1" applyProtection="1">
      <alignment horizontal="centerContinuous"/>
      <protection locked="0"/>
    </xf>
    <xf numFmtId="0" fontId="33" fillId="0" borderId="0" xfId="0" applyFont="1" applyAlignment="1" applyProtection="1">
      <alignment horizontal="centerContinuous"/>
      <protection locked="0"/>
    </xf>
    <xf numFmtId="0" fontId="32" fillId="0" borderId="0" xfId="0" applyFont="1" applyAlignment="1">
      <alignment horizontal="centerContinuous"/>
    </xf>
    <xf numFmtId="38" fontId="34" fillId="0" borderId="0" xfId="0" applyNumberFormat="1" applyFont="1"/>
    <xf numFmtId="0" fontId="36" fillId="0" borderId="0" xfId="0" applyFont="1"/>
    <xf numFmtId="38" fontId="7" fillId="0" borderId="1" xfId="0" applyNumberFormat="1" applyFont="1" applyBorder="1"/>
    <xf numFmtId="38" fontId="7" fillId="0" borderId="1" xfId="0" applyNumberFormat="1" applyFont="1" applyBorder="1" applyProtection="1">
      <protection locked="0"/>
    </xf>
    <xf numFmtId="0" fontId="37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38" fontId="15" fillId="0" borderId="0" xfId="0" applyNumberFormat="1" applyFont="1" applyAlignment="1">
      <alignment horizontal="centerContinuous"/>
    </xf>
    <xf numFmtId="0" fontId="37" fillId="0" borderId="0" xfId="0" quotePrefix="1" applyFont="1" applyAlignment="1">
      <alignment horizontal="centerContinuous"/>
    </xf>
    <xf numFmtId="0" fontId="16" fillId="0" borderId="0" xfId="0" applyFont="1" applyAlignment="1">
      <alignment horizontal="centerContinuous"/>
    </xf>
    <xf numFmtId="38" fontId="16" fillId="0" borderId="0" xfId="0" applyNumberFormat="1" applyFont="1" applyAlignment="1">
      <alignment horizontal="centerContinuous"/>
    </xf>
    <xf numFmtId="0" fontId="38" fillId="0" borderId="0" xfId="0" applyFont="1" applyAlignment="1" applyProtection="1">
      <alignment horizontal="centerContinuous"/>
      <protection locked="0"/>
    </xf>
    <xf numFmtId="0" fontId="39" fillId="0" borderId="0" xfId="0" applyFont="1" applyAlignment="1">
      <alignment horizontal="centerContinuous"/>
    </xf>
    <xf numFmtId="38" fontId="16" fillId="0" borderId="0" xfId="0" applyNumberFormat="1" applyFont="1" applyAlignment="1" applyProtection="1">
      <alignment horizontal="centerContinuous"/>
      <protection locked="0"/>
    </xf>
    <xf numFmtId="0" fontId="40" fillId="0" borderId="0" xfId="0" applyFont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41" fillId="0" borderId="0" xfId="0" applyFont="1" applyAlignment="1" applyProtection="1">
      <alignment horizontal="centerContinuous"/>
      <protection locked="0"/>
    </xf>
    <xf numFmtId="38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right"/>
    </xf>
    <xf numFmtId="38" fontId="15" fillId="0" borderId="1" xfId="0" applyNumberFormat="1" applyFont="1" applyBorder="1"/>
    <xf numFmtId="0" fontId="15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0" xfId="0" applyFont="1"/>
    <xf numFmtId="0" fontId="17" fillId="0" borderId="0" xfId="0" applyFont="1" applyAlignment="1">
      <alignment horizontal="centerContinuous"/>
    </xf>
    <xf numFmtId="0" fontId="17" fillId="0" borderId="0" xfId="0" quotePrefix="1" applyFont="1" applyAlignment="1">
      <alignment horizontal="centerContinuous"/>
    </xf>
    <xf numFmtId="0" fontId="44" fillId="0" borderId="0" xfId="0" applyFont="1" applyAlignment="1">
      <alignment horizontal="centerContinuous"/>
    </xf>
    <xf numFmtId="0" fontId="45" fillId="0" borderId="0" xfId="0" applyFont="1" applyAlignment="1">
      <alignment horizontal="centerContinuous"/>
    </xf>
    <xf numFmtId="38" fontId="28" fillId="0" borderId="0" xfId="0" applyNumberFormat="1" applyFont="1" applyProtection="1">
      <protection locked="0"/>
    </xf>
    <xf numFmtId="3" fontId="15" fillId="0" borderId="2" xfId="0" applyNumberFormat="1" applyFont="1" applyBorder="1" applyAlignment="1">
      <alignment horizontal="right"/>
    </xf>
    <xf numFmtId="38" fontId="28" fillId="0" borderId="1" xfId="0" applyNumberFormat="1" applyFont="1" applyBorder="1" applyProtection="1">
      <protection locked="0"/>
    </xf>
    <xf numFmtId="38" fontId="15" fillId="0" borderId="2" xfId="0" applyNumberFormat="1" applyFont="1" applyBorder="1"/>
    <xf numFmtId="38" fontId="16" fillId="0" borderId="2" xfId="0" applyNumberFormat="1" applyFont="1" applyBorder="1"/>
    <xf numFmtId="164" fontId="16" fillId="0" borderId="2" xfId="0" applyNumberFormat="1" applyFont="1" applyBorder="1"/>
    <xf numFmtId="38" fontId="28" fillId="0" borderId="2" xfId="0" applyNumberFormat="1" applyFont="1" applyBorder="1" applyProtection="1">
      <protection locked="0"/>
    </xf>
    <xf numFmtId="38" fontId="16" fillId="0" borderId="4" xfId="0" applyNumberFormat="1" applyFont="1" applyBorder="1"/>
    <xf numFmtId="3" fontId="14" fillId="0" borderId="5" xfId="0" applyNumberFormat="1" applyFont="1" applyBorder="1" applyAlignment="1">
      <alignment horizontal="right"/>
    </xf>
    <xf numFmtId="38" fontId="21" fillId="0" borderId="0" xfId="0" applyNumberFormat="1" applyFont="1" applyAlignment="1">
      <alignment horizontal="right"/>
    </xf>
    <xf numFmtId="38" fontId="28" fillId="0" borderId="2" xfId="0" applyNumberFormat="1" applyFont="1" applyBorder="1" applyAlignment="1">
      <alignment horizontal="right"/>
    </xf>
    <xf numFmtId="38" fontId="1" fillId="0" borderId="0" xfId="0" applyNumberFormat="1" applyFont="1"/>
    <xf numFmtId="38" fontId="1" fillId="0" borderId="5" xfId="0" applyNumberFormat="1" applyFont="1" applyBorder="1"/>
    <xf numFmtId="38" fontId="34" fillId="0" borderId="5" xfId="0" applyNumberFormat="1" applyFont="1" applyBorder="1"/>
    <xf numFmtId="38" fontId="1" fillId="0" borderId="2" xfId="0" applyNumberFormat="1" applyFont="1" applyBorder="1"/>
    <xf numFmtId="38" fontId="34" fillId="0" borderId="2" xfId="0" applyNumberFormat="1" applyFont="1" applyBorder="1"/>
    <xf numFmtId="9" fontId="7" fillId="0" borderId="2" xfId="1" applyFont="1" applyBorder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164" fontId="0" fillId="0" borderId="1" xfId="0" applyNumberFormat="1" applyBorder="1"/>
    <xf numFmtId="38" fontId="0" fillId="0" borderId="3" xfId="0" applyNumberFormat="1" applyBorder="1"/>
    <xf numFmtId="38" fontId="15" fillId="0" borderId="5" xfId="0" applyNumberFormat="1" applyFont="1" applyBorder="1"/>
    <xf numFmtId="38" fontId="16" fillId="0" borderId="5" xfId="0" applyNumberFormat="1" applyFont="1" applyBorder="1"/>
    <xf numFmtId="164" fontId="46" fillId="0" borderId="0" xfId="0" applyNumberFormat="1" applyFont="1"/>
    <xf numFmtId="164" fontId="47" fillId="0" borderId="0" xfId="0" applyNumberFormat="1" applyFont="1"/>
    <xf numFmtId="38" fontId="15" fillId="0" borderId="6" xfId="0" applyNumberFormat="1" applyFont="1" applyBorder="1"/>
    <xf numFmtId="3" fontId="47" fillId="0" borderId="0" xfId="0" applyNumberFormat="1" applyFont="1"/>
    <xf numFmtId="164" fontId="49" fillId="0" borderId="0" xfId="0" applyNumberFormat="1" applyFont="1"/>
    <xf numFmtId="10" fontId="6" fillId="0" borderId="0" xfId="0" applyNumberFormat="1" applyFont="1"/>
    <xf numFmtId="3" fontId="47" fillId="0" borderId="0" xfId="0" applyNumberFormat="1" applyFont="1" applyAlignment="1" applyProtection="1">
      <alignment horizontal="right"/>
      <protection locked="0"/>
    </xf>
    <xf numFmtId="164" fontId="49" fillId="0" borderId="0" xfId="0" applyNumberFormat="1" applyFont="1" applyProtection="1">
      <protection locked="0"/>
    </xf>
    <xf numFmtId="164" fontId="49" fillId="0" borderId="1" xfId="0" applyNumberFormat="1" applyFont="1" applyBorder="1"/>
    <xf numFmtId="38" fontId="14" fillId="0" borderId="2" xfId="0" applyNumberFormat="1" applyFont="1" applyBorder="1"/>
    <xf numFmtId="38" fontId="15" fillId="0" borderId="7" xfId="0" applyNumberFormat="1" applyFont="1" applyBorder="1"/>
    <xf numFmtId="164" fontId="48" fillId="0" borderId="0" xfId="0" applyNumberFormat="1" applyFont="1"/>
    <xf numFmtId="164" fontId="48" fillId="0" borderId="1" xfId="0" applyNumberFormat="1" applyFont="1" applyBorder="1"/>
    <xf numFmtId="164" fontId="51" fillId="0" borderId="0" xfId="0" applyNumberFormat="1" applyFont="1"/>
    <xf numFmtId="38" fontId="51" fillId="0" borderId="0" xfId="0" applyNumberFormat="1" applyFont="1"/>
    <xf numFmtId="38" fontId="15" fillId="0" borderId="1" xfId="0" applyNumberFormat="1" applyFont="1" applyBorder="1" applyProtection="1">
      <protection locked="0"/>
    </xf>
    <xf numFmtId="38" fontId="51" fillId="0" borderId="2" xfId="0" applyNumberFormat="1" applyFont="1" applyBorder="1"/>
    <xf numFmtId="164" fontId="53" fillId="0" borderId="0" xfId="0" applyNumberFormat="1" applyFont="1" applyProtection="1">
      <protection locked="0"/>
    </xf>
    <xf numFmtId="38" fontId="53" fillId="0" borderId="0" xfId="0" applyNumberFormat="1" applyFont="1"/>
    <xf numFmtId="164" fontId="53" fillId="0" borderId="0" xfId="0" applyNumberFormat="1" applyFont="1"/>
    <xf numFmtId="38" fontId="34" fillId="0" borderId="1" xfId="0" applyNumberFormat="1" applyFont="1" applyBorder="1"/>
    <xf numFmtId="38" fontId="51" fillId="0" borderId="1" xfId="0" applyNumberFormat="1" applyFont="1" applyBorder="1"/>
    <xf numFmtId="0" fontId="51" fillId="0" borderId="0" xfId="0" applyFont="1"/>
    <xf numFmtId="38" fontId="47" fillId="0" borderId="1" xfId="0" applyNumberFormat="1" applyFont="1" applyBorder="1"/>
    <xf numFmtId="10" fontId="51" fillId="0" borderId="0" xfId="0" applyNumberFormat="1" applyFont="1"/>
    <xf numFmtId="3" fontId="7" fillId="0" borderId="1" xfId="0" applyNumberFormat="1" applyFont="1" applyBorder="1"/>
    <xf numFmtId="3" fontId="51" fillId="0" borderId="0" xfId="0" applyNumberFormat="1" applyFont="1"/>
    <xf numFmtId="3" fontId="51" fillId="0" borderId="1" xfId="0" applyNumberFormat="1" applyFont="1" applyBorder="1"/>
    <xf numFmtId="3" fontId="52" fillId="0" borderId="0" xfId="0" applyNumberFormat="1" applyFont="1"/>
    <xf numFmtId="164" fontId="51" fillId="0" borderId="2" xfId="0" applyNumberFormat="1" applyFont="1" applyBorder="1"/>
    <xf numFmtId="164" fontId="16" fillId="0" borderId="4" xfId="0" applyNumberFormat="1" applyFont="1" applyBorder="1"/>
    <xf numFmtId="38" fontId="9" fillId="0" borderId="0" xfId="0" applyNumberFormat="1" applyFont="1" applyAlignment="1">
      <alignment horizontal="right"/>
    </xf>
    <xf numFmtId="38" fontId="7" fillId="0" borderId="3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/>
    </xf>
    <xf numFmtId="38" fontId="7" fillId="0" borderId="2" xfId="0" applyNumberFormat="1" applyFont="1" applyBorder="1" applyAlignment="1">
      <alignment horizontal="right"/>
    </xf>
    <xf numFmtId="0" fontId="34" fillId="0" borderId="0" xfId="0" applyFont="1" applyAlignment="1">
      <alignment horizontal="right"/>
    </xf>
    <xf numFmtId="38" fontId="34" fillId="0" borderId="3" xfId="0" applyNumberFormat="1" applyFont="1" applyBorder="1"/>
    <xf numFmtId="38" fontId="34" fillId="0" borderId="8" xfId="0" applyNumberFormat="1" applyFont="1" applyBorder="1"/>
    <xf numFmtId="38" fontId="1" fillId="0" borderId="3" xfId="0" applyNumberFormat="1" applyFont="1" applyBorder="1"/>
    <xf numFmtId="0" fontId="54" fillId="0" borderId="0" xfId="0" applyFont="1"/>
    <xf numFmtId="0" fontId="55" fillId="0" borderId="0" xfId="0" applyFont="1" applyAlignment="1">
      <alignment horizontal="centerContinuous"/>
    </xf>
    <xf numFmtId="0" fontId="55" fillId="0" borderId="0" xfId="0" applyFont="1" applyAlignment="1" applyProtection="1">
      <alignment horizontal="centerContinuous"/>
      <protection locked="0"/>
    </xf>
    <xf numFmtId="0" fontId="56" fillId="0" borderId="0" xfId="0" applyFont="1" applyAlignment="1" applyProtection="1">
      <alignment horizontal="centerContinuous"/>
      <protection locked="0"/>
    </xf>
    <xf numFmtId="165" fontId="57" fillId="0" borderId="0" xfId="0" applyNumberFormat="1" applyFont="1" applyAlignment="1" applyProtection="1">
      <alignment horizontal="center"/>
      <protection locked="0"/>
    </xf>
    <xf numFmtId="165" fontId="57" fillId="0" borderId="0" xfId="0" applyNumberFormat="1" applyFont="1" applyAlignment="1">
      <alignment horizontal="center"/>
    </xf>
    <xf numFmtId="38" fontId="51" fillId="0" borderId="0" xfId="0" applyNumberFormat="1" applyFont="1" applyProtection="1">
      <protection locked="0"/>
    </xf>
    <xf numFmtId="0" fontId="56" fillId="0" borderId="0" xfId="0" applyFont="1" applyAlignment="1">
      <alignment horizontal="centerContinuous"/>
    </xf>
    <xf numFmtId="0" fontId="58" fillId="0" borderId="0" xfId="0" applyFont="1" applyAlignment="1">
      <alignment horizontal="centerContinuous"/>
    </xf>
    <xf numFmtId="0" fontId="59" fillId="0" borderId="0" xfId="0" applyFont="1" applyAlignment="1" applyProtection="1">
      <alignment horizontal="centerContinuous"/>
      <protection locked="0"/>
    </xf>
    <xf numFmtId="38" fontId="59" fillId="0" borderId="0" xfId="0" applyNumberFormat="1" applyFont="1" applyAlignment="1" applyProtection="1">
      <alignment horizontal="centerContinuous"/>
      <protection locked="0"/>
    </xf>
    <xf numFmtId="38" fontId="51" fillId="0" borderId="2" xfId="0" applyNumberFormat="1" applyFont="1" applyBorder="1" applyProtection="1">
      <protection locked="0"/>
    </xf>
    <xf numFmtId="0" fontId="60" fillId="0" borderId="0" xfId="0" applyFont="1" applyAlignment="1" applyProtection="1">
      <alignment horizontal="centerContinuous"/>
      <protection locked="0"/>
    </xf>
    <xf numFmtId="38" fontId="53" fillId="0" borderId="0" xfId="0" applyNumberFormat="1" applyFont="1" applyProtection="1">
      <protection locked="0"/>
    </xf>
    <xf numFmtId="38" fontId="53" fillId="0" borderId="1" xfId="0" applyNumberFormat="1" applyFont="1" applyBorder="1"/>
    <xf numFmtId="38" fontId="51" fillId="0" borderId="0" xfId="0" applyNumberFormat="1" applyFont="1" applyAlignment="1" applyProtection="1">
      <alignment horizontal="right"/>
      <protection locked="0"/>
    </xf>
    <xf numFmtId="38" fontId="51" fillId="0" borderId="2" xfId="0" applyNumberFormat="1" applyFont="1" applyBorder="1" applyAlignment="1">
      <alignment horizontal="right"/>
    </xf>
    <xf numFmtId="38" fontId="59" fillId="0" borderId="0" xfId="0" applyNumberFormat="1" applyFont="1"/>
    <xf numFmtId="38" fontId="51" fillId="0" borderId="1" xfId="0" applyNumberFormat="1" applyFont="1" applyBorder="1" applyProtection="1">
      <protection locked="0"/>
    </xf>
    <xf numFmtId="3" fontId="51" fillId="0" borderId="1" xfId="0" applyNumberFormat="1" applyFont="1" applyBorder="1" applyAlignment="1" applyProtection="1">
      <alignment horizontal="right"/>
      <protection locked="0"/>
    </xf>
    <xf numFmtId="3" fontId="51" fillId="0" borderId="0" xfId="0" applyNumberFormat="1" applyFont="1" applyAlignment="1" applyProtection="1">
      <alignment horizontal="right"/>
      <protection locked="0"/>
    </xf>
    <xf numFmtId="4" fontId="6" fillId="0" borderId="0" xfId="0" applyNumberFormat="1" applyFont="1"/>
    <xf numFmtId="3" fontId="28" fillId="0" borderId="0" xfId="0" applyNumberFormat="1" applyFont="1"/>
    <xf numFmtId="3" fontId="47" fillId="0" borderId="2" xfId="0" applyNumberFormat="1" applyFont="1" applyBorder="1"/>
    <xf numFmtId="0" fontId="7" fillId="0" borderId="0" xfId="0" applyFont="1" applyAlignment="1" applyProtection="1">
      <alignment horizontal="centerContinuous"/>
      <protection locked="0"/>
    </xf>
    <xf numFmtId="0" fontId="36" fillId="0" borderId="0" xfId="0" applyFont="1" applyAlignment="1">
      <alignment horizontal="left"/>
    </xf>
    <xf numFmtId="38" fontId="36" fillId="0" borderId="0" xfId="0" applyNumberFormat="1" applyFont="1" applyAlignment="1">
      <alignment horizontal="centerContinuous"/>
    </xf>
    <xf numFmtId="164" fontId="36" fillId="0" borderId="0" xfId="0" applyNumberFormat="1" applyFont="1" applyAlignment="1">
      <alignment horizontal="centerContinuous"/>
    </xf>
    <xf numFmtId="166" fontId="61" fillId="0" borderId="0" xfId="0" applyNumberFormat="1" applyFont="1" applyAlignment="1">
      <alignment horizontal="center"/>
    </xf>
    <xf numFmtId="38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47" fillId="0" borderId="2" xfId="0" applyNumberFormat="1" applyFont="1" applyBorder="1"/>
    <xf numFmtId="38" fontId="7" fillId="0" borderId="4" xfId="0" applyNumberFormat="1" applyFont="1" applyBorder="1"/>
    <xf numFmtId="164" fontId="7" fillId="0" borderId="4" xfId="0" applyNumberFormat="1" applyFont="1" applyBorder="1"/>
    <xf numFmtId="0" fontId="7" fillId="0" borderId="0" xfId="0" applyFont="1" applyAlignment="1">
      <alignment horizontal="center"/>
    </xf>
    <xf numFmtId="38" fontId="47" fillId="0" borderId="2" xfId="0" applyNumberFormat="1" applyFont="1" applyBorder="1"/>
    <xf numFmtId="3" fontId="62" fillId="0" borderId="1" xfId="0" applyNumberFormat="1" applyFont="1" applyBorder="1"/>
    <xf numFmtId="3" fontId="62" fillId="0" borderId="0" xfId="0" applyNumberFormat="1" applyFont="1"/>
    <xf numFmtId="3" fontId="50" fillId="0" borderId="2" xfId="0" applyNumberFormat="1" applyFont="1" applyBorder="1"/>
    <xf numFmtId="164" fontId="50" fillId="0" borderId="2" xfId="0" applyNumberFormat="1" applyFont="1" applyBorder="1"/>
    <xf numFmtId="164" fontId="62" fillId="0" borderId="1" xfId="0" applyNumberFormat="1" applyFont="1" applyBorder="1"/>
    <xf numFmtId="38" fontId="51" fillId="2" borderId="0" xfId="0" applyNumberFormat="1" applyFont="1" applyFill="1" applyAlignment="1" applyProtection="1">
      <alignment horizontal="right"/>
      <protection locked="0"/>
    </xf>
    <xf numFmtId="164" fontId="63" fillId="0" borderId="3" xfId="0" applyNumberFormat="1" applyFont="1" applyBorder="1"/>
    <xf numFmtId="164" fontId="48" fillId="0" borderId="2" xfId="0" applyNumberFormat="1" applyFont="1" applyBorder="1"/>
    <xf numFmtId="164" fontId="51" fillId="0" borderId="1" xfId="0" applyNumberFormat="1" applyFont="1" applyBorder="1"/>
    <xf numFmtId="0" fontId="5" fillId="0" borderId="0" xfId="0" applyFont="1" applyProtection="1">
      <protection locked="0"/>
    </xf>
    <xf numFmtId="0" fontId="17" fillId="0" borderId="0" xfId="2" applyFont="1" applyAlignment="1">
      <alignment horizontal="center"/>
    </xf>
    <xf numFmtId="0" fontId="5" fillId="0" borderId="0" xfId="2" applyFont="1"/>
    <xf numFmtId="0" fontId="11" fillId="0" borderId="0" xfId="2" applyFont="1" applyAlignment="1" applyProtection="1">
      <alignment horizontal="centerContinuous"/>
      <protection locked="0"/>
    </xf>
    <xf numFmtId="0" fontId="8" fillId="0" borderId="0" xfId="2" applyFont="1" applyAlignment="1">
      <alignment horizontal="left"/>
    </xf>
    <xf numFmtId="38" fontId="12" fillId="0" borderId="0" xfId="2" applyNumberFormat="1" applyFont="1"/>
    <xf numFmtId="164" fontId="5" fillId="0" borderId="0" xfId="2" applyNumberFormat="1" applyFont="1"/>
    <xf numFmtId="38" fontId="8" fillId="0" borderId="0" xfId="2" applyNumberFormat="1" applyFont="1" applyAlignment="1">
      <alignment horizontal="centerContinuous"/>
    </xf>
    <xf numFmtId="164" fontId="8" fillId="0" borderId="0" xfId="2" applyNumberFormat="1" applyFont="1" applyAlignment="1">
      <alignment horizontal="centerContinuous"/>
    </xf>
    <xf numFmtId="0" fontId="8" fillId="0" borderId="0" xfId="2" applyFont="1"/>
    <xf numFmtId="0" fontId="2" fillId="0" borderId="0" xfId="2"/>
    <xf numFmtId="166" fontId="27" fillId="0" borderId="0" xfId="2" applyNumberFormat="1" applyFont="1" applyAlignment="1">
      <alignment horizontal="center"/>
    </xf>
    <xf numFmtId="38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38" fontId="5" fillId="0" borderId="0" xfId="2" applyNumberFormat="1" applyFont="1"/>
    <xf numFmtId="0" fontId="16" fillId="0" borderId="0" xfId="2" applyFont="1"/>
    <xf numFmtId="38" fontId="16" fillId="0" borderId="0" xfId="2" applyNumberFormat="1" applyFont="1"/>
    <xf numFmtId="164" fontId="16" fillId="0" borderId="0" xfId="2" applyNumberFormat="1" applyFont="1"/>
    <xf numFmtId="38" fontId="51" fillId="0" borderId="0" xfId="2" applyNumberFormat="1" applyFont="1" applyProtection="1">
      <protection locked="0"/>
    </xf>
    <xf numFmtId="38" fontId="51" fillId="0" borderId="0" xfId="2" applyNumberFormat="1" applyFont="1"/>
    <xf numFmtId="164" fontId="51" fillId="0" borderId="0" xfId="2" applyNumberFormat="1" applyFont="1"/>
    <xf numFmtId="38" fontId="51" fillId="0" borderId="2" xfId="2" applyNumberFormat="1" applyFont="1" applyBorder="1" applyProtection="1">
      <protection locked="0"/>
    </xf>
    <xf numFmtId="38" fontId="51" fillId="0" borderId="2" xfId="2" applyNumberFormat="1" applyFont="1" applyBorder="1"/>
    <xf numFmtId="0" fontId="15" fillId="0" borderId="0" xfId="2" applyFont="1" applyAlignment="1">
      <alignment horizontal="right"/>
    </xf>
    <xf numFmtId="38" fontId="7" fillId="0" borderId="4" xfId="2" applyNumberFormat="1" applyFont="1" applyBorder="1"/>
    <xf numFmtId="0" fontId="10" fillId="0" borderId="0" xfId="2" applyFont="1"/>
    <xf numFmtId="164" fontId="47" fillId="0" borderId="0" xfId="2" applyNumberFormat="1" applyFont="1"/>
    <xf numFmtId="38" fontId="59" fillId="0" borderId="0" xfId="2" applyNumberFormat="1" applyFont="1"/>
    <xf numFmtId="38" fontId="15" fillId="0" borderId="0" xfId="2" applyNumberFormat="1" applyFont="1"/>
    <xf numFmtId="164" fontId="48" fillId="0" borderId="0" xfId="2" applyNumberFormat="1" applyFont="1"/>
    <xf numFmtId="0" fontId="7" fillId="0" borderId="0" xfId="2" applyFont="1"/>
    <xf numFmtId="38" fontId="10" fillId="0" borderId="0" xfId="2" applyNumberFormat="1" applyFont="1"/>
    <xf numFmtId="164" fontId="10" fillId="0" borderId="0" xfId="2" applyNumberFormat="1" applyFont="1"/>
    <xf numFmtId="0" fontId="26" fillId="0" borderId="0" xfId="2" applyFont="1"/>
    <xf numFmtId="165" fontId="57" fillId="0" borderId="0" xfId="2" applyNumberFormat="1" applyFont="1" applyAlignment="1" applyProtection="1">
      <alignment horizontal="center"/>
      <protection locked="0"/>
    </xf>
    <xf numFmtId="165" fontId="57" fillId="0" borderId="0" xfId="2" applyNumberFormat="1" applyFont="1" applyAlignment="1">
      <alignment horizontal="center"/>
    </xf>
    <xf numFmtId="164" fontId="62" fillId="0" borderId="0" xfId="2" applyNumberFormat="1" applyFont="1"/>
    <xf numFmtId="164" fontId="52" fillId="0" borderId="0" xfId="2" applyNumberFormat="1" applyFont="1"/>
    <xf numFmtId="0" fontId="7" fillId="0" borderId="0" xfId="2" applyFont="1" applyAlignment="1">
      <alignment horizontal="right"/>
    </xf>
    <xf numFmtId="38" fontId="7" fillId="0" borderId="6" xfId="2" applyNumberFormat="1" applyFont="1" applyBorder="1"/>
    <xf numFmtId="38" fontId="20" fillId="0" borderId="0" xfId="2" applyNumberFormat="1" applyFont="1" applyProtection="1">
      <protection locked="0"/>
    </xf>
    <xf numFmtId="38" fontId="7" fillId="0" borderId="2" xfId="2" applyNumberFormat="1" applyFont="1" applyBorder="1"/>
    <xf numFmtId="0" fontId="1" fillId="0" borderId="0" xfId="0" applyFont="1" applyAlignment="1">
      <alignment horizontal="center"/>
    </xf>
    <xf numFmtId="164" fontId="48" fillId="0" borderId="1" xfId="0" applyNumberFormat="1" applyFont="1" applyBorder="1" applyProtection="1">
      <protection locked="0"/>
    </xf>
    <xf numFmtId="164" fontId="1" fillId="0" borderId="1" xfId="0" applyNumberFormat="1" applyFont="1" applyBorder="1"/>
    <xf numFmtId="164" fontId="1" fillId="0" borderId="3" xfId="0" applyNumberFormat="1" applyFont="1" applyBorder="1"/>
    <xf numFmtId="0" fontId="48" fillId="0" borderId="0" xfId="2" applyFont="1"/>
    <xf numFmtId="10" fontId="47" fillId="0" borderId="0" xfId="0" applyNumberFormat="1" applyFont="1"/>
    <xf numFmtId="10" fontId="48" fillId="0" borderId="2" xfId="0" applyNumberFormat="1" applyFont="1" applyBorder="1"/>
    <xf numFmtId="0" fontId="2" fillId="0" borderId="0" xfId="0" applyFont="1"/>
    <xf numFmtId="1" fontId="5" fillId="0" borderId="0" xfId="0" applyNumberFormat="1" applyFont="1"/>
    <xf numFmtId="3" fontId="28" fillId="0" borderId="0" xfId="0" applyNumberFormat="1" applyFont="1" applyBorder="1"/>
    <xf numFmtId="3" fontId="64" fillId="0" borderId="4" xfId="0" applyNumberFormat="1" applyFont="1" applyBorder="1"/>
    <xf numFmtId="3" fontId="28" fillId="0" borderId="2" xfId="0" applyNumberFormat="1" applyFont="1" applyBorder="1"/>
    <xf numFmtId="0" fontId="65" fillId="0" borderId="0" xfId="0" applyFont="1"/>
    <xf numFmtId="164" fontId="2" fillId="0" borderId="3" xfId="0" applyNumberFormat="1" applyFont="1" applyBorder="1"/>
    <xf numFmtId="164" fontId="16" fillId="0" borderId="5" xfId="0" applyNumberFormat="1" applyFont="1" applyBorder="1"/>
    <xf numFmtId="164" fontId="2" fillId="0" borderId="0" xfId="0" applyNumberFormat="1" applyFont="1"/>
    <xf numFmtId="164" fontId="15" fillId="0" borderId="1" xfId="0" applyNumberFormat="1" applyFont="1" applyBorder="1"/>
    <xf numFmtId="164" fontId="53" fillId="0" borderId="2" xfId="0" applyNumberFormat="1" applyFont="1" applyBorder="1" applyProtection="1">
      <protection locked="0"/>
    </xf>
    <xf numFmtId="164" fontId="16" fillId="0" borderId="5" xfId="0" applyNumberFormat="1" applyFont="1" applyBorder="1" applyProtection="1">
      <protection locked="0"/>
    </xf>
    <xf numFmtId="164" fontId="16" fillId="0" borderId="7" xfId="0" applyNumberFormat="1" applyFont="1" applyBorder="1" applyProtection="1">
      <protection locked="0"/>
    </xf>
    <xf numFmtId="164" fontId="51" fillId="0" borderId="2" xfId="2" applyNumberFormat="1" applyFont="1" applyBorder="1"/>
    <xf numFmtId="164" fontId="7" fillId="0" borderId="2" xfId="2" applyNumberFormat="1" applyFont="1" applyBorder="1"/>
    <xf numFmtId="164" fontId="59" fillId="0" borderId="0" xfId="0" applyNumberFormat="1" applyFont="1"/>
    <xf numFmtId="164" fontId="59" fillId="0" borderId="1" xfId="0" applyNumberFormat="1" applyFont="1" applyBorder="1"/>
    <xf numFmtId="38" fontId="7" fillId="0" borderId="0" xfId="0" applyNumberFormat="1" applyFont="1"/>
    <xf numFmtId="0" fontId="66" fillId="0" borderId="0" xfId="0" applyFont="1" applyProtection="1">
      <protection locked="0"/>
    </xf>
    <xf numFmtId="38" fontId="66" fillId="0" borderId="0" xfId="0" applyNumberFormat="1" applyFont="1" applyProtection="1">
      <protection locked="0"/>
    </xf>
    <xf numFmtId="38" fontId="66" fillId="0" borderId="0" xfId="0" applyNumberFormat="1" applyFont="1"/>
    <xf numFmtId="164" fontId="1" fillId="0" borderId="0" xfId="0" applyNumberFormat="1" applyFont="1"/>
    <xf numFmtId="38" fontId="7" fillId="0" borderId="2" xfId="0" applyNumberFormat="1" applyFont="1" applyBorder="1"/>
    <xf numFmtId="164" fontId="1" fillId="0" borderId="2" xfId="0" applyNumberFormat="1" applyFont="1" applyBorder="1" applyProtection="1">
      <protection locked="0"/>
    </xf>
    <xf numFmtId="164" fontId="7" fillId="0" borderId="4" xfId="2" applyNumberFormat="1" applyFont="1" applyBorder="1"/>
    <xf numFmtId="164" fontId="62" fillId="0" borderId="2" xfId="2" applyNumberFormat="1" applyFont="1" applyBorder="1"/>
    <xf numFmtId="164" fontId="62" fillId="0" borderId="6" xfId="2" applyNumberFormat="1" applyFont="1" applyBorder="1"/>
    <xf numFmtId="164" fontId="16" fillId="0" borderId="6" xfId="0" applyNumberFormat="1" applyFont="1" applyBorder="1"/>
    <xf numFmtId="164" fontId="15" fillId="0" borderId="5" xfId="0" applyNumberFormat="1" applyFont="1" applyBorder="1"/>
    <xf numFmtId="164" fontId="15" fillId="0" borderId="2" xfId="0" applyNumberFormat="1" applyFont="1" applyBorder="1"/>
    <xf numFmtId="10" fontId="47" fillId="0" borderId="1" xfId="0" applyNumberFormat="1" applyFont="1" applyBorder="1"/>
    <xf numFmtId="0" fontId="17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4" fillId="0" borderId="0" xfId="0" applyFont="1" applyAlignment="1">
      <alignment horizontal="center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topLeftCell="A29" zoomScale="75" workbookViewId="0">
      <selection activeCell="A65" sqref="A65"/>
    </sheetView>
  </sheetViews>
  <sheetFormatPr baseColWidth="10" defaultRowHeight="13.2"/>
  <cols>
    <col min="1" max="1" width="36.6640625" customWidth="1"/>
    <col min="2" max="2" width="9.109375" customWidth="1"/>
    <col min="3" max="5" width="20.6640625" style="38" customWidth="1"/>
    <col min="6" max="6" width="12.88671875" style="104" customWidth="1"/>
  </cols>
  <sheetData>
    <row r="1" spans="1:6" ht="21">
      <c r="A1" s="141" t="s">
        <v>136</v>
      </c>
      <c r="B1" s="9"/>
      <c r="C1" s="51"/>
      <c r="D1" s="51"/>
      <c r="E1" s="51"/>
    </row>
    <row r="2" spans="1:6" ht="21">
      <c r="A2" s="144" t="s">
        <v>1</v>
      </c>
      <c r="B2" s="9"/>
      <c r="C2" s="51"/>
      <c r="D2" s="51"/>
      <c r="E2" s="51"/>
    </row>
    <row r="3" spans="1:6" ht="18.600000000000001">
      <c r="A3" s="152"/>
      <c r="B3" s="5"/>
      <c r="C3" s="52"/>
      <c r="D3" s="52"/>
      <c r="E3" s="52"/>
    </row>
    <row r="4" spans="1:6" ht="25.2">
      <c r="A4" s="153" t="s">
        <v>36</v>
      </c>
      <c r="B4" s="12"/>
      <c r="C4" s="53"/>
      <c r="D4" s="53"/>
      <c r="E4" s="53"/>
    </row>
    <row r="5" spans="1:6" s="22" customFormat="1" ht="25.2">
      <c r="A5" s="239" t="s">
        <v>256</v>
      </c>
      <c r="B5" s="23"/>
      <c r="C5" s="54"/>
      <c r="D5" s="54"/>
      <c r="E5" s="54"/>
      <c r="F5" s="75"/>
    </row>
    <row r="6" spans="1:6" ht="18.600000000000001">
      <c r="A6" s="236" t="str">
        <f>+ACTIVO!A16</f>
        <v>(Miles de colones)</v>
      </c>
      <c r="B6" s="23"/>
      <c r="C6" s="54"/>
      <c r="D6" s="54"/>
      <c r="E6" s="55"/>
    </row>
    <row r="7" spans="1:6" ht="18.600000000000001">
      <c r="A7" s="154" t="str">
        <f>+ACTIVO!A15</f>
        <v>(con cifras comparativas al  31 de marzo del 2019)</v>
      </c>
      <c r="B7" s="23"/>
      <c r="C7" s="54"/>
      <c r="D7" s="54"/>
      <c r="E7" s="55"/>
    </row>
    <row r="8" spans="1:6" ht="18.600000000000001">
      <c r="A8" s="13"/>
      <c r="B8" s="13"/>
      <c r="C8" s="41"/>
      <c r="D8" s="41"/>
      <c r="E8" s="95" t="s">
        <v>4</v>
      </c>
      <c r="F8" s="103"/>
    </row>
    <row r="9" spans="1:6" ht="18.600000000000001">
      <c r="A9" s="17"/>
      <c r="B9" s="8" t="s">
        <v>6</v>
      </c>
      <c r="C9" s="132">
        <f>+'PASIVO-PATRI'!C9</f>
        <v>2020</v>
      </c>
      <c r="D9" s="132">
        <f>+'PASIVO-PATRI'!D9</f>
        <v>2019</v>
      </c>
      <c r="E9" s="42" t="s">
        <v>7</v>
      </c>
      <c r="F9" s="97" t="s">
        <v>8</v>
      </c>
    </row>
    <row r="10" spans="1:6" ht="18.600000000000001">
      <c r="A10" s="36" t="s">
        <v>37</v>
      </c>
    </row>
    <row r="11" spans="1:6">
      <c r="B11" s="314"/>
    </row>
    <row r="12" spans="1:6">
      <c r="A12" t="s">
        <v>38</v>
      </c>
      <c r="B12" s="314"/>
      <c r="C12" s="240">
        <v>2106432</v>
      </c>
      <c r="D12" s="240">
        <v>2431698</v>
      </c>
      <c r="E12" s="206">
        <f>+C12-D12</f>
        <v>-325266</v>
      </c>
      <c r="F12" s="192">
        <f>+E12/D12</f>
        <v>-0.13376085352704159</v>
      </c>
    </row>
    <row r="13" spans="1:6">
      <c r="A13" t="s">
        <v>39</v>
      </c>
      <c r="B13" s="314"/>
      <c r="C13" s="240">
        <v>95577</v>
      </c>
      <c r="D13" s="240">
        <v>118645</v>
      </c>
      <c r="E13" s="206">
        <f>+C13-D13</f>
        <v>-23068</v>
      </c>
      <c r="F13" s="192">
        <f>+E13/D13</f>
        <v>-0.19442875805975809</v>
      </c>
    </row>
    <row r="14" spans="1:6">
      <c r="A14" t="s">
        <v>40</v>
      </c>
      <c r="B14" s="314">
        <v>1</v>
      </c>
      <c r="C14" s="240">
        <v>39419</v>
      </c>
      <c r="D14" s="240">
        <v>20524</v>
      </c>
      <c r="E14" s="206">
        <f>+C14-D14</f>
        <v>18895</v>
      </c>
      <c r="F14" s="207">
        <f t="shared" ref="F14:F28" si="0">+E14/D14</f>
        <v>0.92062950691872925</v>
      </c>
    </row>
    <row r="15" spans="1:6">
      <c r="B15" s="314"/>
      <c r="C15" s="39"/>
      <c r="D15" s="39"/>
      <c r="E15" s="39"/>
      <c r="F15" s="196"/>
    </row>
    <row r="16" spans="1:6" s="1" customFormat="1">
      <c r="A16" s="37" t="s">
        <v>41</v>
      </c>
      <c r="B16" s="314"/>
      <c r="C16" s="40">
        <f>SUM(C12:C14)</f>
        <v>2241428</v>
      </c>
      <c r="D16" s="40">
        <f>SUM(D12:D14)</f>
        <v>2570867</v>
      </c>
      <c r="E16" s="40">
        <f>SUM(E12:E14)</f>
        <v>-329439</v>
      </c>
      <c r="F16" s="316">
        <f t="shared" si="0"/>
        <v>-0.12814315170718671</v>
      </c>
    </row>
    <row r="17" spans="1:6">
      <c r="B17" s="314"/>
    </row>
    <row r="18" spans="1:6" ht="18.600000000000001">
      <c r="A18" s="36" t="s">
        <v>42</v>
      </c>
      <c r="B18" s="314"/>
    </row>
    <row r="19" spans="1:6">
      <c r="B19" s="314"/>
    </row>
    <row r="20" spans="1:6">
      <c r="A20" t="s">
        <v>43</v>
      </c>
      <c r="B20" s="314">
        <v>2</v>
      </c>
      <c r="C20" s="240">
        <v>768692</v>
      </c>
      <c r="D20" s="240">
        <v>800774</v>
      </c>
      <c r="E20" s="206">
        <f>+C20-D20</f>
        <v>-32082</v>
      </c>
      <c r="F20" s="192">
        <f t="shared" si="0"/>
        <v>-4.0063738333162666E-2</v>
      </c>
    </row>
    <row r="21" spans="1:6">
      <c r="A21" t="s">
        <v>44</v>
      </c>
      <c r="B21" s="314">
        <v>3</v>
      </c>
      <c r="C21" s="240">
        <v>835049</v>
      </c>
      <c r="D21" s="240">
        <v>547042</v>
      </c>
      <c r="E21" s="206">
        <f>+C21-D21</f>
        <v>288007</v>
      </c>
      <c r="F21" s="207">
        <f t="shared" si="0"/>
        <v>0.52648059929584934</v>
      </c>
    </row>
    <row r="22" spans="1:6">
      <c r="A22" t="s">
        <v>197</v>
      </c>
      <c r="B22" s="314"/>
      <c r="C22" s="206">
        <v>0</v>
      </c>
      <c r="D22" s="206">
        <v>0</v>
      </c>
      <c r="E22" s="206">
        <f>+C22-D22</f>
        <v>0</v>
      </c>
      <c r="F22" s="207">
        <v>0</v>
      </c>
    </row>
    <row r="23" spans="1:6">
      <c r="A23" t="s">
        <v>47</v>
      </c>
      <c r="B23" s="314"/>
      <c r="C23" s="206"/>
      <c r="D23" s="206"/>
      <c r="E23" s="38" t="s">
        <v>19</v>
      </c>
      <c r="F23" s="207"/>
    </row>
    <row r="24" spans="1:6">
      <c r="A24" t="s">
        <v>48</v>
      </c>
      <c r="B24" s="314"/>
      <c r="C24" s="206">
        <v>0</v>
      </c>
      <c r="D24" s="206">
        <v>0</v>
      </c>
      <c r="E24" s="206">
        <f>+C24-D24</f>
        <v>0</v>
      </c>
      <c r="F24" s="207">
        <v>0</v>
      </c>
    </row>
    <row r="25" spans="1:6">
      <c r="A25" t="s">
        <v>49</v>
      </c>
      <c r="B25" s="314"/>
      <c r="C25" s="206">
        <v>36909</v>
      </c>
      <c r="D25" s="206">
        <v>28641</v>
      </c>
      <c r="E25" s="206">
        <f>+C25-D25</f>
        <v>8268</v>
      </c>
      <c r="F25" s="207">
        <f>+E25/D25</f>
        <v>0.28867707133130827</v>
      </c>
    </row>
    <row r="26" spans="1:6">
      <c r="A26" t="s">
        <v>50</v>
      </c>
      <c r="B26" s="314"/>
      <c r="C26" s="240">
        <v>6524</v>
      </c>
      <c r="D26" s="240">
        <v>18227</v>
      </c>
      <c r="E26" s="206">
        <f>+C26-D26</f>
        <v>-11703</v>
      </c>
      <c r="F26" s="192">
        <f>+E26/D26</f>
        <v>-0.64206945739836507</v>
      </c>
    </row>
    <row r="27" spans="1:6">
      <c r="B27" s="314"/>
      <c r="C27" s="39"/>
      <c r="D27" s="39"/>
      <c r="E27" s="39"/>
      <c r="F27" s="184"/>
    </row>
    <row r="28" spans="1:6" s="1" customFormat="1">
      <c r="A28" s="37" t="s">
        <v>51</v>
      </c>
      <c r="B28" s="314"/>
      <c r="C28" s="40">
        <f>+SUM(C20:C26)</f>
        <v>1647174</v>
      </c>
      <c r="D28" s="40">
        <f>SUM(D20:D26)</f>
        <v>1394684</v>
      </c>
      <c r="E28" s="208">
        <f>+C28-D28</f>
        <v>252490</v>
      </c>
      <c r="F28" s="316">
        <f t="shared" si="0"/>
        <v>0.18103742496508168</v>
      </c>
    </row>
    <row r="29" spans="1:6" s="1" customFormat="1">
      <c r="A29" s="37" t="s">
        <v>52</v>
      </c>
      <c r="B29" s="314"/>
      <c r="C29" s="40">
        <f>+C16-C28</f>
        <v>594254</v>
      </c>
      <c r="D29" s="40">
        <f>+D16-D28</f>
        <v>1176183</v>
      </c>
      <c r="E29" s="226">
        <f>+C29-D29</f>
        <v>-581929</v>
      </c>
      <c r="F29" s="269">
        <f>+E29/D29</f>
        <v>-0.49476059422725888</v>
      </c>
    </row>
    <row r="30" spans="1:6">
      <c r="B30" s="314"/>
      <c r="F30" s="104" t="s">
        <v>19</v>
      </c>
    </row>
    <row r="31" spans="1:6" ht="18.600000000000001">
      <c r="A31" s="36" t="s">
        <v>40</v>
      </c>
      <c r="B31" s="314"/>
      <c r="F31" s="104" t="s">
        <v>19</v>
      </c>
    </row>
    <row r="32" spans="1:6">
      <c r="B32" s="314"/>
      <c r="F32" s="207" t="s">
        <v>19</v>
      </c>
    </row>
    <row r="33" spans="1:6">
      <c r="A33" t="s">
        <v>243</v>
      </c>
      <c r="B33" s="314"/>
      <c r="C33" s="240"/>
      <c r="D33" s="240"/>
      <c r="E33" s="206">
        <f>+C33-D33</f>
        <v>0</v>
      </c>
      <c r="F33" s="207">
        <v>1</v>
      </c>
    </row>
    <row r="34" spans="1:6">
      <c r="A34" t="s">
        <v>242</v>
      </c>
      <c r="B34" s="314"/>
      <c r="C34" s="240"/>
      <c r="D34" s="240">
        <v>24975</v>
      </c>
      <c r="E34" s="206"/>
      <c r="F34" s="207"/>
    </row>
    <row r="35" spans="1:6">
      <c r="A35" t="s">
        <v>115</v>
      </c>
      <c r="B35" s="314"/>
      <c r="C35" s="240">
        <v>-744592</v>
      </c>
      <c r="D35" s="240">
        <v>-282493</v>
      </c>
      <c r="E35" s="206">
        <f>+C35-D35</f>
        <v>-462099</v>
      </c>
      <c r="F35" s="192">
        <f>+E35/D35</f>
        <v>1.63578920539624</v>
      </c>
    </row>
    <row r="36" spans="1:6">
      <c r="A36" t="s">
        <v>53</v>
      </c>
      <c r="B36" s="314"/>
      <c r="C36" s="240"/>
      <c r="D36" s="240"/>
      <c r="E36" s="206">
        <f>+C36-D36</f>
        <v>0</v>
      </c>
      <c r="F36" s="207">
        <v>0</v>
      </c>
    </row>
    <row r="37" spans="1:6">
      <c r="A37" t="s">
        <v>118</v>
      </c>
      <c r="B37" s="314"/>
      <c r="C37" s="240">
        <v>131727</v>
      </c>
      <c r="D37" s="240">
        <v>6236034</v>
      </c>
      <c r="E37" s="206">
        <f>+C37-D37</f>
        <v>-6104307</v>
      </c>
      <c r="F37" s="192">
        <f t="shared" ref="F37:F38" si="1">+E37/D37</f>
        <v>-0.97887647822317836</v>
      </c>
    </row>
    <row r="38" spans="1:6" s="1" customFormat="1">
      <c r="A38" s="37" t="s">
        <v>54</v>
      </c>
      <c r="B38" s="314"/>
      <c r="C38" s="226">
        <f>SUM(C33:C37)</f>
        <v>-612865</v>
      </c>
      <c r="D38" s="226">
        <f>SUM(D33:D37)</f>
        <v>5978516</v>
      </c>
      <c r="E38" s="224">
        <f>+C38-D38</f>
        <v>-6591381</v>
      </c>
      <c r="F38" s="317">
        <f t="shared" si="1"/>
        <v>-1.1025112251936768</v>
      </c>
    </row>
    <row r="39" spans="1:6" s="1" customFormat="1">
      <c r="A39" s="37"/>
      <c r="B39" s="314"/>
      <c r="C39" s="40"/>
      <c r="D39" s="40"/>
      <c r="E39" s="185"/>
      <c r="F39" s="327"/>
    </row>
    <row r="40" spans="1:6" s="1" customFormat="1" ht="19.2" thickBot="1">
      <c r="A40" s="160" t="s">
        <v>55</v>
      </c>
      <c r="B40" s="161"/>
      <c r="C40" s="186">
        <f>C29+C38</f>
        <v>-18611</v>
      </c>
      <c r="D40" s="186">
        <f>D29+D38</f>
        <v>7154699</v>
      </c>
      <c r="E40" s="187">
        <f>+C40-D40</f>
        <v>-7173310</v>
      </c>
      <c r="F40" s="328">
        <f>+E40/D40</f>
        <v>-1.0026012275289289</v>
      </c>
    </row>
    <row r="41" spans="1:6">
      <c r="F41" s="329"/>
    </row>
    <row r="44" spans="1:6">
      <c r="A44" s="118"/>
    </row>
    <row r="53" spans="1:6">
      <c r="A53" s="1" t="str">
        <f>+'PASIVO-PATRI'!A39</f>
        <v>Lic. Javier Jiménez Hernández</v>
      </c>
      <c r="B53" s="1"/>
      <c r="C53" s="177"/>
      <c r="D53" s="177"/>
      <c r="E53" s="1"/>
      <c r="F53" s="342"/>
    </row>
    <row r="54" spans="1:6">
      <c r="A54" s="1" t="str">
        <f>+ACTIVO!A43</f>
        <v>Contador General</v>
      </c>
      <c r="B54" s="1"/>
      <c r="C54" s="177"/>
      <c r="D54" s="177"/>
      <c r="E54" s="1"/>
      <c r="F54" s="342"/>
    </row>
    <row r="55" spans="1:6">
      <c r="A55" s="1"/>
      <c r="B55" s="1"/>
      <c r="C55" s="177"/>
      <c r="D55" s="177"/>
      <c r="E55" s="177"/>
      <c r="F55" s="342"/>
    </row>
    <row r="56" spans="1:6">
      <c r="A56" s="1"/>
      <c r="B56" s="1"/>
      <c r="C56" s="177"/>
      <c r="D56" s="177"/>
      <c r="E56" s="177"/>
      <c r="F56" s="342"/>
    </row>
    <row r="57" spans="1:6">
      <c r="A57" s="1"/>
      <c r="B57" s="1"/>
      <c r="C57" s="177"/>
      <c r="D57" s="177"/>
      <c r="E57" s="177"/>
      <c r="F57" s="342"/>
    </row>
    <row r="58" spans="1:6">
      <c r="A58" s="1"/>
      <c r="B58" s="1"/>
      <c r="C58" s="177"/>
      <c r="D58" s="177"/>
      <c r="E58" s="177"/>
      <c r="F58" s="342"/>
    </row>
    <row r="59" spans="1:6">
      <c r="A59" s="1"/>
      <c r="B59" s="1"/>
      <c r="C59" s="177"/>
      <c r="D59" s="177"/>
      <c r="E59" s="177"/>
      <c r="F59" s="342"/>
    </row>
    <row r="60" spans="1:6">
      <c r="A60" s="1"/>
      <c r="B60" s="1"/>
      <c r="C60" s="177"/>
      <c r="D60" s="177"/>
      <c r="E60" s="177"/>
      <c r="F60" s="342"/>
    </row>
    <row r="61" spans="1:6">
      <c r="A61" s="1"/>
      <c r="B61" s="1"/>
      <c r="C61" s="177"/>
      <c r="D61" s="177"/>
      <c r="E61" s="177"/>
      <c r="F61" s="342"/>
    </row>
    <row r="62" spans="1:6">
      <c r="A62" s="1"/>
      <c r="B62" s="1"/>
      <c r="C62" s="177"/>
      <c r="D62" s="177"/>
      <c r="E62" s="177"/>
      <c r="F62" s="342"/>
    </row>
    <row r="63" spans="1:6">
      <c r="A63" s="1"/>
      <c r="B63" s="1"/>
      <c r="C63" s="177"/>
      <c r="D63" s="177"/>
      <c r="E63" s="177"/>
      <c r="F63" s="342"/>
    </row>
    <row r="64" spans="1:6">
      <c r="A64" s="1"/>
      <c r="B64" s="1"/>
      <c r="C64" s="177"/>
      <c r="D64" s="177"/>
      <c r="E64" s="177"/>
      <c r="F64" s="342"/>
    </row>
    <row r="65" spans="1:6">
      <c r="A65" s="1"/>
      <c r="B65" s="1"/>
      <c r="C65" s="177"/>
      <c r="D65" s="177"/>
      <c r="E65" s="177"/>
      <c r="F65" s="342"/>
    </row>
  </sheetData>
  <phoneticPr fontId="0" type="noConversion"/>
  <pageMargins left="0.5" right="0.5" top="1.38" bottom="1" header="1.35" footer="0.511811024"/>
  <pageSetup scale="80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2"/>
  <sheetViews>
    <sheetView showGridLines="0" topLeftCell="A4" zoomScale="75" workbookViewId="0">
      <selection activeCell="B11" sqref="B11"/>
    </sheetView>
  </sheetViews>
  <sheetFormatPr baseColWidth="10" defaultColWidth="11.44140625" defaultRowHeight="15"/>
  <cols>
    <col min="1" max="1" width="44" style="3" customWidth="1"/>
    <col min="2" max="4" width="18.33203125" style="18" customWidth="1"/>
    <col min="5" max="5" width="13.109375" style="81" customWidth="1"/>
    <col min="6" max="16384" width="11.44140625" style="3"/>
  </cols>
  <sheetData>
    <row r="1" spans="1:5" ht="20.25" customHeight="1">
      <c r="A1" s="353" t="s">
        <v>231</v>
      </c>
      <c r="B1" s="353"/>
      <c r="C1" s="353"/>
      <c r="D1" s="353"/>
      <c r="E1" s="353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103"/>
    </row>
    <row r="4" spans="1:5" s="14" customFormat="1" ht="20.25" customHeight="1">
      <c r="A4"/>
      <c r="B4" s="132">
        <f>+'NOTA 5'!B4</f>
        <v>2020</v>
      </c>
      <c r="C4" s="132">
        <f>+'NOTA 5'!C4</f>
        <v>2019</v>
      </c>
      <c r="D4" s="42" t="s">
        <v>7</v>
      </c>
      <c r="E4" s="97" t="s">
        <v>8</v>
      </c>
    </row>
    <row r="5" spans="1:5" ht="23.25" customHeight="1"/>
    <row r="6" spans="1:5" s="44" customFormat="1" ht="23.25" customHeight="1">
      <c r="A6" s="44" t="s">
        <v>76</v>
      </c>
      <c r="B6" s="79">
        <f>+B9+B13+B17</f>
        <v>119610731</v>
      </c>
      <c r="C6" s="79">
        <f>+C9+C13+C17</f>
        <v>125224434</v>
      </c>
      <c r="D6" s="79">
        <f>+B6-C6</f>
        <v>-5613703</v>
      </c>
      <c r="E6" s="105">
        <f>+D6/C6</f>
        <v>-4.4829134544141759E-2</v>
      </c>
    </row>
    <row r="7" spans="1:5" s="44" customFormat="1" ht="23.25" customHeight="1">
      <c r="B7" s="45"/>
      <c r="C7" s="45"/>
      <c r="D7" s="45"/>
      <c r="E7" s="93" t="s">
        <v>19</v>
      </c>
    </row>
    <row r="8" spans="1:5" s="7" customFormat="1" ht="23.25" customHeight="1">
      <c r="A8" s="80" t="s">
        <v>77</v>
      </c>
      <c r="B8" s="20"/>
      <c r="C8" s="20"/>
      <c r="D8" s="20"/>
      <c r="E8" s="93" t="s">
        <v>19</v>
      </c>
    </row>
    <row r="9" spans="1:5" s="7" customFormat="1" ht="23.25" customHeight="1">
      <c r="A9" s="7" t="s">
        <v>78</v>
      </c>
      <c r="B9" s="233">
        <v>94652455</v>
      </c>
      <c r="C9" s="233">
        <v>105939414</v>
      </c>
      <c r="D9" s="202">
        <f>+B9-C9</f>
        <v>-11286959</v>
      </c>
      <c r="E9" s="199">
        <f t="shared" ref="E9:E22" si="0">+D9/C9</f>
        <v>-0.10654164086654283</v>
      </c>
    </row>
    <row r="10" spans="1:5" s="7" customFormat="1" ht="23.25" customHeight="1">
      <c r="A10" s="7" t="s">
        <v>79</v>
      </c>
      <c r="B10" s="245">
        <v>1024040</v>
      </c>
      <c r="C10" s="245">
        <v>12710392</v>
      </c>
      <c r="D10" s="209">
        <f>+B10-C10</f>
        <v>-11686352</v>
      </c>
      <c r="E10" s="200">
        <f t="shared" si="0"/>
        <v>-0.91943285462792967</v>
      </c>
    </row>
    <row r="11" spans="1:5" s="7" customFormat="1" ht="23.25" customHeight="1">
      <c r="A11" s="16" t="s">
        <v>80</v>
      </c>
      <c r="B11" s="140">
        <f>+B9-B10</f>
        <v>93628415</v>
      </c>
      <c r="C11" s="140">
        <f>+C9-C10</f>
        <v>93229022</v>
      </c>
      <c r="D11" s="140">
        <f>+B11-C11</f>
        <v>399393</v>
      </c>
      <c r="E11" s="105">
        <f t="shared" si="0"/>
        <v>4.2839986029243127E-3</v>
      </c>
    </row>
    <row r="12" spans="1:5" s="7" customFormat="1" ht="23.25" customHeight="1">
      <c r="B12" s="19"/>
      <c r="C12" s="19"/>
      <c r="D12" s="20"/>
      <c r="E12" s="199" t="s">
        <v>19</v>
      </c>
    </row>
    <row r="13" spans="1:5" s="7" customFormat="1" ht="23.25" customHeight="1">
      <c r="A13" s="7" t="s">
        <v>81</v>
      </c>
      <c r="B13" s="233">
        <v>16439233</v>
      </c>
      <c r="C13" s="233">
        <v>10876989</v>
      </c>
      <c r="D13" s="202">
        <f>+B13-C13</f>
        <v>5562244</v>
      </c>
      <c r="E13" s="336">
        <f t="shared" si="0"/>
        <v>0.51137718352018191</v>
      </c>
    </row>
    <row r="14" spans="1:5" s="7" customFormat="1" ht="23.25" customHeight="1">
      <c r="A14" s="7" t="s">
        <v>82</v>
      </c>
      <c r="B14" s="245">
        <v>9704701</v>
      </c>
      <c r="C14" s="245">
        <v>1071944</v>
      </c>
      <c r="D14" s="209">
        <f>+B14-C14</f>
        <v>8632757</v>
      </c>
      <c r="E14" s="337">
        <f t="shared" si="0"/>
        <v>8.0533656608927338</v>
      </c>
    </row>
    <row r="15" spans="1:5" s="7" customFormat="1" ht="23.25" customHeight="1">
      <c r="A15" s="16" t="s">
        <v>83</v>
      </c>
      <c r="B15" s="140">
        <f>+B13-B14</f>
        <v>6734532</v>
      </c>
      <c r="C15" s="140">
        <f>+C13-C14</f>
        <v>9805045</v>
      </c>
      <c r="D15" s="139">
        <f>+B15-C15</f>
        <v>-3070513</v>
      </c>
      <c r="E15" s="105">
        <f t="shared" si="0"/>
        <v>-0.31315644140337956</v>
      </c>
    </row>
    <row r="16" spans="1:5" s="7" customFormat="1" ht="23.25" customHeight="1">
      <c r="A16" s="16"/>
      <c r="B16" s="19"/>
      <c r="C16" s="19"/>
      <c r="D16" s="19"/>
      <c r="E16" s="93" t="s">
        <v>19</v>
      </c>
    </row>
    <row r="17" spans="1:5" s="7" customFormat="1" ht="23.25" customHeight="1">
      <c r="A17" s="7" t="s">
        <v>84</v>
      </c>
      <c r="B17" s="233">
        <v>8519043</v>
      </c>
      <c r="C17" s="233">
        <v>8408031</v>
      </c>
      <c r="D17" s="202">
        <f>+B17-C17</f>
        <v>111012</v>
      </c>
      <c r="E17" s="199">
        <f t="shared" si="0"/>
        <v>1.320309118746113E-2</v>
      </c>
    </row>
    <row r="18" spans="1:5" s="7" customFormat="1" ht="23.25" customHeight="1">
      <c r="A18" s="7" t="s">
        <v>82</v>
      </c>
      <c r="B18" s="245">
        <v>8530717</v>
      </c>
      <c r="C18" s="245">
        <v>8408031</v>
      </c>
      <c r="D18" s="209">
        <f>+B18-C18</f>
        <v>122686</v>
      </c>
      <c r="E18" s="200">
        <f t="shared" si="0"/>
        <v>1.4591525649703242E-2</v>
      </c>
    </row>
    <row r="19" spans="1:5" ht="18.600000000000001">
      <c r="A19" s="31" t="s">
        <v>85</v>
      </c>
      <c r="B19" s="139">
        <f>+B17-B18</f>
        <v>-11674</v>
      </c>
      <c r="C19" s="139">
        <f>+C17-C18</f>
        <v>0</v>
      </c>
      <c r="D19" s="139">
        <f>+B19-C19</f>
        <v>-11674</v>
      </c>
      <c r="E19" s="105">
        <v>0</v>
      </c>
    </row>
    <row r="20" spans="1:5" ht="18.600000000000001">
      <c r="A20" s="31"/>
      <c r="E20" s="93" t="s">
        <v>19</v>
      </c>
    </row>
    <row r="21" spans="1:5" ht="18.600000000000001">
      <c r="A21" s="31"/>
      <c r="B21" s="47"/>
      <c r="C21" s="47"/>
      <c r="D21" s="47"/>
      <c r="E21" s="105" t="s">
        <v>19</v>
      </c>
    </row>
    <row r="22" spans="1:5" ht="18.600000000000001">
      <c r="A22" s="157" t="s">
        <v>86</v>
      </c>
      <c r="B22" s="158">
        <f>+B11+B15+B19</f>
        <v>100351273</v>
      </c>
      <c r="C22" s="158">
        <f>+C11+C15+C19</f>
        <v>103034067</v>
      </c>
      <c r="D22" s="158">
        <f>+B22-C22</f>
        <v>-2682794</v>
      </c>
      <c r="E22" s="105">
        <f t="shared" si="0"/>
        <v>-2.603793170660729E-2</v>
      </c>
    </row>
    <row r="23" spans="1:5">
      <c r="A23" s="11"/>
    </row>
    <row r="24" spans="1:5">
      <c r="A24" s="11"/>
    </row>
    <row r="25" spans="1:5">
      <c r="A25" s="11"/>
    </row>
    <row r="26" spans="1:5">
      <c r="A26" s="11"/>
    </row>
    <row r="27" spans="1:5">
      <c r="A27" s="11" t="s">
        <v>87</v>
      </c>
    </row>
    <row r="28" spans="1:5">
      <c r="A28" s="11" t="s">
        <v>88</v>
      </c>
    </row>
    <row r="31" spans="1:5">
      <c r="A31" s="7" t="s">
        <v>89</v>
      </c>
    </row>
    <row r="32" spans="1:5">
      <c r="A32" s="3" t="s">
        <v>90</v>
      </c>
    </row>
    <row r="33" spans="1:5">
      <c r="A33" s="3" t="s">
        <v>91</v>
      </c>
    </row>
    <row r="34" spans="1:5">
      <c r="A34" s="3" t="s">
        <v>92</v>
      </c>
    </row>
    <row r="36" spans="1:5">
      <c r="A36" s="7"/>
    </row>
    <row r="37" spans="1:5">
      <c r="A37" s="7"/>
    </row>
    <row r="38" spans="1:5">
      <c r="A38" s="7"/>
    </row>
    <row r="39" spans="1:5">
      <c r="A39" s="7"/>
      <c r="B39" s="3"/>
      <c r="C39" s="3"/>
      <c r="D39" s="3"/>
      <c r="E39" s="3"/>
    </row>
    <row r="40" spans="1:5">
      <c r="A40" s="7"/>
    </row>
    <row r="41" spans="1:5">
      <c r="A41" s="7"/>
    </row>
    <row r="42" spans="1:5">
      <c r="A42" s="7"/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6"/>
  <sheetViews>
    <sheetView zoomScaleNormal="100" workbookViewId="0">
      <selection activeCell="G10" sqref="G10"/>
    </sheetView>
  </sheetViews>
  <sheetFormatPr baseColWidth="10" defaultRowHeight="13.2"/>
  <cols>
    <col min="1" max="1" width="42" customWidth="1"/>
    <col min="2" max="3" width="10.6640625" bestFit="1" customWidth="1"/>
    <col min="4" max="4" width="15.109375" customWidth="1"/>
    <col min="5" max="5" width="12.88671875" bestFit="1" customWidth="1"/>
  </cols>
  <sheetData>
    <row r="1" spans="1:6" ht="18.600000000000001">
      <c r="A1" s="354" t="s">
        <v>232</v>
      </c>
      <c r="B1" s="354"/>
      <c r="C1" s="354"/>
      <c r="D1" s="354"/>
      <c r="E1" s="81"/>
      <c r="F1" s="3"/>
    </row>
    <row r="2" spans="1:6" ht="18.600000000000001">
      <c r="A2" s="17"/>
      <c r="B2" s="41"/>
      <c r="C2" s="41"/>
      <c r="D2" s="41"/>
      <c r="E2" s="81"/>
      <c r="F2" s="3"/>
    </row>
    <row r="3" spans="1:6" ht="18.600000000000001">
      <c r="A3" s="17"/>
      <c r="B3" s="41"/>
      <c r="C3" s="41"/>
      <c r="D3" s="42" t="s">
        <v>4</v>
      </c>
      <c r="E3" s="97"/>
      <c r="F3" s="3"/>
    </row>
    <row r="4" spans="1:6" ht="18.600000000000001">
      <c r="B4" s="132">
        <f>+'NOTA 4'!B4</f>
        <v>2020</v>
      </c>
      <c r="C4" s="132">
        <f>+'NOTA 4'!C4</f>
        <v>2019</v>
      </c>
      <c r="D4" s="42" t="s">
        <v>7</v>
      </c>
      <c r="E4" s="97" t="s">
        <v>8</v>
      </c>
      <c r="F4" s="3"/>
    </row>
    <row r="5" spans="1:6" ht="15">
      <c r="A5" s="3"/>
      <c r="B5" s="18"/>
      <c r="C5" s="18"/>
      <c r="D5" s="20"/>
      <c r="E5" s="92"/>
      <c r="F5" s="3"/>
    </row>
    <row r="6" spans="1:6" ht="15">
      <c r="A6" s="7"/>
      <c r="B6" s="77"/>
      <c r="C6" s="77"/>
      <c r="D6" s="20"/>
      <c r="E6" s="92"/>
      <c r="F6" s="3"/>
    </row>
    <row r="7" spans="1:6" ht="15">
      <c r="A7" s="7" t="s">
        <v>174</v>
      </c>
      <c r="B7" s="233">
        <v>141</v>
      </c>
      <c r="C7" s="233">
        <v>0</v>
      </c>
      <c r="D7" s="202">
        <f t="shared" ref="D7:D15" si="0">+B7-C7</f>
        <v>141</v>
      </c>
      <c r="E7" s="212">
        <v>1</v>
      </c>
      <c r="F7" s="3"/>
    </row>
    <row r="8" spans="1:6" ht="15">
      <c r="A8" s="7" t="s">
        <v>175</v>
      </c>
      <c r="B8" s="233">
        <v>2186</v>
      </c>
      <c r="C8" s="233">
        <v>0</v>
      </c>
      <c r="D8" s="202">
        <f t="shared" si="0"/>
        <v>2186</v>
      </c>
      <c r="E8" s="212">
        <v>1</v>
      </c>
      <c r="F8" s="3"/>
    </row>
    <row r="9" spans="1:6" ht="15">
      <c r="A9" s="7" t="s">
        <v>176</v>
      </c>
      <c r="B9" s="233">
        <v>0</v>
      </c>
      <c r="C9" s="233">
        <v>0</v>
      </c>
      <c r="D9" s="202">
        <f t="shared" si="0"/>
        <v>0</v>
      </c>
      <c r="E9" s="212">
        <v>0</v>
      </c>
      <c r="F9" s="3"/>
    </row>
    <row r="10" spans="1:6" ht="15">
      <c r="A10" s="7" t="s">
        <v>177</v>
      </c>
      <c r="B10" s="233">
        <v>0</v>
      </c>
      <c r="C10" s="233">
        <v>0</v>
      </c>
      <c r="D10" s="202">
        <f t="shared" si="0"/>
        <v>0</v>
      </c>
      <c r="E10" s="212">
        <v>0</v>
      </c>
      <c r="F10" s="3"/>
    </row>
    <row r="11" spans="1:6" ht="15">
      <c r="A11" s="7" t="s">
        <v>178</v>
      </c>
      <c r="B11" s="233">
        <v>478</v>
      </c>
      <c r="C11" s="233">
        <v>480</v>
      </c>
      <c r="D11" s="202">
        <f t="shared" si="0"/>
        <v>-2</v>
      </c>
      <c r="E11" s="319">
        <f t="shared" ref="E11:E15" si="1">+D11/C11</f>
        <v>-4.1666666666666666E-3</v>
      </c>
      <c r="F11" s="3"/>
    </row>
    <row r="12" spans="1:6" ht="15">
      <c r="A12" s="7" t="s">
        <v>179</v>
      </c>
      <c r="B12" s="233">
        <v>1783</v>
      </c>
      <c r="C12" s="233">
        <v>2550</v>
      </c>
      <c r="D12" s="202">
        <f t="shared" si="0"/>
        <v>-767</v>
      </c>
      <c r="E12" s="319">
        <f t="shared" si="1"/>
        <v>-0.30078431372549019</v>
      </c>
      <c r="F12" s="3"/>
    </row>
    <row r="13" spans="1:6" ht="15">
      <c r="A13" s="7" t="s">
        <v>180</v>
      </c>
      <c r="B13" s="245">
        <v>0</v>
      </c>
      <c r="C13" s="245">
        <v>3652</v>
      </c>
      <c r="D13" s="209">
        <f t="shared" si="0"/>
        <v>-3652</v>
      </c>
      <c r="E13" s="351">
        <f t="shared" si="1"/>
        <v>-1</v>
      </c>
      <c r="F13" s="3"/>
    </row>
    <row r="14" spans="1:6" ht="15">
      <c r="A14" s="7"/>
      <c r="B14" s="77"/>
      <c r="C14" s="77"/>
      <c r="D14" s="20"/>
      <c r="E14" s="193"/>
      <c r="F14" s="3"/>
    </row>
    <row r="15" spans="1:6" ht="19.2" thickBot="1">
      <c r="A15" s="157" t="s">
        <v>99</v>
      </c>
      <c r="B15" s="169">
        <f>SUM(B6:B13)</f>
        <v>4588</v>
      </c>
      <c r="C15" s="169">
        <f>SUM(C6:C13)</f>
        <v>6682</v>
      </c>
      <c r="D15" s="170">
        <f t="shared" si="0"/>
        <v>-2094</v>
      </c>
      <c r="E15" s="320">
        <f t="shared" si="1"/>
        <v>-0.31337922777611493</v>
      </c>
      <c r="F15" s="3"/>
    </row>
    <row r="16" spans="1:6" ht="15">
      <c r="A16" s="3"/>
      <c r="B16" s="18"/>
      <c r="C16" s="18"/>
      <c r="D16" s="18"/>
      <c r="E16" s="81"/>
      <c r="F16" s="3"/>
    </row>
  </sheetData>
  <mergeCells count="1">
    <mergeCell ref="A1:D1"/>
  </mergeCells>
  <phoneticPr fontId="35" type="noConversion"/>
  <pageMargins left="0.75" right="0.75" top="1" bottom="1" header="0" footer="0"/>
  <pageSetup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9"/>
  <sheetViews>
    <sheetView workbookViewId="0">
      <selection activeCell="G7" sqref="G7"/>
    </sheetView>
  </sheetViews>
  <sheetFormatPr baseColWidth="10" defaultRowHeight="13.2"/>
  <cols>
    <col min="1" max="1" width="38.88671875" bestFit="1" customWidth="1"/>
    <col min="2" max="2" width="13.33203125" customWidth="1"/>
    <col min="3" max="3" width="12" customWidth="1"/>
    <col min="4" max="4" width="14" bestFit="1" customWidth="1"/>
    <col min="5" max="5" width="11.5546875" bestFit="1" customWidth="1"/>
  </cols>
  <sheetData>
    <row r="1" spans="1:5" ht="15.6">
      <c r="A1" s="355" t="s">
        <v>233</v>
      </c>
      <c r="B1" s="355"/>
      <c r="C1" s="355"/>
      <c r="D1" s="355"/>
      <c r="E1" s="355"/>
    </row>
    <row r="2" spans="1:5" ht="15.6">
      <c r="A2" s="261"/>
      <c r="B2" s="251" t="s">
        <v>3</v>
      </c>
      <c r="C2" s="261"/>
      <c r="D2" s="261"/>
      <c r="E2" s="261"/>
    </row>
    <row r="3" spans="1:5" ht="15.6">
      <c r="A3" s="252"/>
      <c r="B3" s="20"/>
      <c r="C3" s="20"/>
      <c r="D3" s="20"/>
      <c r="E3" s="92"/>
    </row>
    <row r="4" spans="1:5" ht="15.6">
      <c r="A4" s="252"/>
      <c r="B4" s="20"/>
      <c r="C4" s="20"/>
      <c r="D4" s="253" t="s">
        <v>4</v>
      </c>
      <c r="E4" s="254"/>
    </row>
    <row r="5" spans="1:5" ht="15.6">
      <c r="A5" s="7"/>
      <c r="B5" s="255">
        <f>+ACTIVO!C18</f>
        <v>2020</v>
      </c>
      <c r="C5" s="255">
        <f>+ACTIVO!D18</f>
        <v>2019</v>
      </c>
      <c r="D5" s="256" t="s">
        <v>7</v>
      </c>
      <c r="E5" s="257" t="s">
        <v>8</v>
      </c>
    </row>
    <row r="6" spans="1:5" ht="15">
      <c r="A6" s="7"/>
      <c r="B6" s="20"/>
      <c r="C6" s="20"/>
      <c r="D6" s="20"/>
      <c r="E6" s="92"/>
    </row>
    <row r="7" spans="1:5" ht="15">
      <c r="A7" s="7"/>
      <c r="B7" s="20"/>
      <c r="C7" s="20"/>
      <c r="D7" s="20"/>
      <c r="E7" s="92"/>
    </row>
    <row r="8" spans="1:5" ht="15">
      <c r="A8" s="7"/>
      <c r="B8" s="20"/>
      <c r="C8" s="20"/>
      <c r="D8" s="20"/>
      <c r="E8" s="92"/>
    </row>
    <row r="9" spans="1:5" ht="15">
      <c r="A9" s="248" t="s">
        <v>185</v>
      </c>
      <c r="B9" s="249">
        <v>1563542</v>
      </c>
      <c r="C9" s="249">
        <v>1563542</v>
      </c>
      <c r="D9" s="202">
        <f t="shared" ref="D9:D16" si="0">+B9-C9</f>
        <v>0</v>
      </c>
      <c r="E9" s="201">
        <f t="shared" ref="E9:E18" si="1">+D9/C9</f>
        <v>0</v>
      </c>
    </row>
    <row r="10" spans="1:5" ht="15">
      <c r="A10" s="248" t="s">
        <v>186</v>
      </c>
      <c r="B10" s="249">
        <v>2223563</v>
      </c>
      <c r="C10" s="249">
        <v>2223563</v>
      </c>
      <c r="D10" s="202">
        <f t="shared" si="0"/>
        <v>0</v>
      </c>
      <c r="E10" s="201">
        <f t="shared" si="1"/>
        <v>0</v>
      </c>
    </row>
    <row r="11" spans="1:5" ht="15">
      <c r="A11" s="248" t="s">
        <v>187</v>
      </c>
      <c r="B11" s="249">
        <v>545396</v>
      </c>
      <c r="C11" s="249">
        <v>499164</v>
      </c>
      <c r="D11" s="202">
        <f t="shared" si="0"/>
        <v>46232</v>
      </c>
      <c r="E11" s="201">
        <f t="shared" si="1"/>
        <v>9.2618858731799564E-2</v>
      </c>
    </row>
    <row r="12" spans="1:5" ht="15">
      <c r="A12" s="248" t="s">
        <v>188</v>
      </c>
      <c r="B12" s="249">
        <v>3876</v>
      </c>
      <c r="C12" s="249">
        <v>3876</v>
      </c>
      <c r="D12" s="202">
        <f t="shared" si="0"/>
        <v>0</v>
      </c>
      <c r="E12" s="201">
        <f t="shared" si="1"/>
        <v>0</v>
      </c>
    </row>
    <row r="13" spans="1:5" ht="15">
      <c r="A13" s="248" t="s">
        <v>189</v>
      </c>
      <c r="B13" s="249">
        <v>640476</v>
      </c>
      <c r="C13" s="249">
        <v>590983</v>
      </c>
      <c r="D13" s="202">
        <f t="shared" si="0"/>
        <v>49493</v>
      </c>
      <c r="E13" s="201">
        <f t="shared" si="1"/>
        <v>8.3746909809588432E-2</v>
      </c>
    </row>
    <row r="14" spans="1:5" ht="15">
      <c r="A14" s="248" t="s">
        <v>190</v>
      </c>
      <c r="B14" s="249">
        <v>460048</v>
      </c>
      <c r="C14" s="249">
        <v>348660</v>
      </c>
      <c r="D14" s="202">
        <f t="shared" si="0"/>
        <v>111388</v>
      </c>
      <c r="E14" s="201">
        <f t="shared" si="1"/>
        <v>0.31947455974301614</v>
      </c>
    </row>
    <row r="15" spans="1:5" ht="15">
      <c r="A15" s="248" t="s">
        <v>135</v>
      </c>
      <c r="B15" s="249">
        <v>56543</v>
      </c>
      <c r="C15" s="249">
        <v>30594</v>
      </c>
      <c r="D15" s="202">
        <f t="shared" si="0"/>
        <v>25949</v>
      </c>
      <c r="E15" s="201">
        <f t="shared" si="1"/>
        <v>0.8481728443485651</v>
      </c>
    </row>
    <row r="16" spans="1:5" ht="15.6" thickBot="1">
      <c r="A16" s="248" t="s">
        <v>191</v>
      </c>
      <c r="B16" s="250">
        <v>-1974556</v>
      </c>
      <c r="C16" s="250">
        <v>-1844550</v>
      </c>
      <c r="D16" s="204">
        <f t="shared" si="0"/>
        <v>-130006</v>
      </c>
      <c r="E16" s="258">
        <f t="shared" si="1"/>
        <v>7.0481147163264757E-2</v>
      </c>
    </row>
    <row r="17" spans="1:5" ht="15">
      <c r="A17" s="7"/>
      <c r="B17" s="20"/>
      <c r="C17" s="20"/>
      <c r="D17" s="20"/>
      <c r="E17" s="92"/>
    </row>
    <row r="18" spans="1:5" ht="16.2" thickBot="1">
      <c r="A18" s="33" t="s">
        <v>192</v>
      </c>
      <c r="B18" s="259">
        <f>SUM(B9:B16)</f>
        <v>3518888</v>
      </c>
      <c r="C18" s="259">
        <f>SUM(C9:C16)</f>
        <v>3415832</v>
      </c>
      <c r="D18" s="259">
        <f>+B18-C16</f>
        <v>5363438</v>
      </c>
      <c r="E18" s="260">
        <f t="shared" si="1"/>
        <v>1.5701703128256894</v>
      </c>
    </row>
    <row r="19" spans="1:5" ht="15.6" thickTop="1">
      <c r="A19" s="7"/>
      <c r="B19" s="7"/>
      <c r="C19" s="7"/>
      <c r="D19" s="7"/>
      <c r="E19" s="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9"/>
  <sheetViews>
    <sheetView workbookViewId="0">
      <selection activeCell="E10" sqref="E10"/>
    </sheetView>
  </sheetViews>
  <sheetFormatPr baseColWidth="10" defaultRowHeight="13.2"/>
  <cols>
    <col min="1" max="1" width="39.33203125" customWidth="1"/>
    <col min="2" max="2" width="13.6640625" customWidth="1"/>
    <col min="3" max="3" width="12" customWidth="1"/>
    <col min="4" max="4" width="14" bestFit="1" customWidth="1"/>
  </cols>
  <sheetData>
    <row r="1" spans="1:5" ht="15.6">
      <c r="A1" s="355" t="s">
        <v>234</v>
      </c>
      <c r="B1" s="355"/>
      <c r="C1" s="355"/>
      <c r="D1" s="355"/>
      <c r="E1" s="355"/>
    </row>
    <row r="2" spans="1:5" ht="15.6">
      <c r="A2" s="261"/>
      <c r="B2" s="251" t="s">
        <v>3</v>
      </c>
      <c r="C2" s="261"/>
      <c r="D2" s="261"/>
      <c r="E2" s="261"/>
    </row>
    <row r="3" spans="1:5" ht="15.6">
      <c r="A3" s="252"/>
      <c r="B3" s="20"/>
      <c r="C3" s="20"/>
      <c r="D3" s="20"/>
      <c r="E3" s="92"/>
    </row>
    <row r="4" spans="1:5" ht="15.6">
      <c r="A4" s="252"/>
      <c r="B4" s="20"/>
      <c r="C4" s="20"/>
      <c r="D4" s="253" t="s">
        <v>4</v>
      </c>
      <c r="E4" s="254"/>
    </row>
    <row r="5" spans="1:5" ht="15.6">
      <c r="A5" s="7"/>
      <c r="B5" s="255">
        <f>+ACTIVO!C18</f>
        <v>2020</v>
      </c>
      <c r="C5" s="255">
        <f>+ACTIVO!D18</f>
        <v>2019</v>
      </c>
      <c r="D5" s="256" t="s">
        <v>7</v>
      </c>
      <c r="E5" s="257" t="s">
        <v>8</v>
      </c>
    </row>
    <row r="6" spans="1:5" ht="15">
      <c r="A6" s="7"/>
      <c r="B6" s="20"/>
      <c r="C6" s="20"/>
      <c r="D6" s="20"/>
      <c r="E6" s="92"/>
    </row>
    <row r="7" spans="1:5" ht="15">
      <c r="A7" s="7"/>
      <c r="B7" s="20"/>
      <c r="C7" s="20"/>
      <c r="D7" s="20"/>
      <c r="E7" s="92"/>
    </row>
    <row r="8" spans="1:5" ht="15">
      <c r="A8" s="7"/>
      <c r="B8" s="20"/>
      <c r="C8" s="20"/>
      <c r="D8" s="20"/>
      <c r="E8" s="92"/>
    </row>
    <row r="9" spans="1:5" ht="15">
      <c r="A9" s="248" t="s">
        <v>193</v>
      </c>
      <c r="B9" s="249">
        <v>2705329</v>
      </c>
      <c r="C9" s="249">
        <v>2705329</v>
      </c>
      <c r="D9" s="202">
        <f>+B9-C9</f>
        <v>0</v>
      </c>
      <c r="E9" s="201">
        <v>0</v>
      </c>
    </row>
    <row r="10" spans="1:5" ht="15">
      <c r="A10" s="248" t="s">
        <v>194</v>
      </c>
      <c r="B10" s="249">
        <v>12768887</v>
      </c>
      <c r="C10" s="249">
        <v>7788166</v>
      </c>
      <c r="D10" s="202">
        <f>+B10-C10</f>
        <v>4980721</v>
      </c>
      <c r="E10" s="201">
        <f>+D10/C10</f>
        <v>0.63952424742872716</v>
      </c>
    </row>
    <row r="11" spans="1:5" ht="15.6" thickBot="1">
      <c r="A11" s="248" t="s">
        <v>195</v>
      </c>
      <c r="B11" s="250">
        <v>-2604979</v>
      </c>
      <c r="C11" s="250">
        <v>-955125</v>
      </c>
      <c r="D11" s="262">
        <f>+B11-C11</f>
        <v>-1649854</v>
      </c>
      <c r="E11" s="189">
        <f>+D11/C11</f>
        <v>1.7273697160057584</v>
      </c>
    </row>
    <row r="12" spans="1:5" ht="15">
      <c r="A12" s="7"/>
      <c r="B12" s="20"/>
      <c r="C12" s="20"/>
      <c r="D12" s="20"/>
      <c r="E12" s="92"/>
    </row>
    <row r="13" spans="1:5" ht="16.2" thickBot="1">
      <c r="A13" s="33" t="s">
        <v>196</v>
      </c>
      <c r="B13" s="259">
        <f>SUM(B9:B11)</f>
        <v>12869237</v>
      </c>
      <c r="C13" s="259">
        <f>SUM(C9:C11)</f>
        <v>9538370</v>
      </c>
      <c r="D13" s="259">
        <f>+B13-C13</f>
        <v>3330867</v>
      </c>
      <c r="E13" s="260">
        <f>+D13/C13</f>
        <v>0.34920714964925875</v>
      </c>
    </row>
    <row r="14" spans="1:5" ht="15.6" thickTop="1">
      <c r="A14" s="119"/>
      <c r="B14" s="20"/>
      <c r="C14" s="20"/>
      <c r="D14" s="20"/>
      <c r="E14" s="92"/>
    </row>
    <row r="17" spans="1:2">
      <c r="A17" s="326" t="s">
        <v>245</v>
      </c>
    </row>
    <row r="18" spans="1:2" ht="15">
      <c r="A18" s="1" t="s">
        <v>244</v>
      </c>
      <c r="B18" s="249">
        <v>2705329</v>
      </c>
    </row>
    <row r="19" spans="1:2" ht="15">
      <c r="A19" s="1"/>
      <c r="B19" s="322"/>
    </row>
    <row r="20" spans="1:2" ht="15">
      <c r="A20" s="326" t="s">
        <v>194</v>
      </c>
      <c r="B20" s="322"/>
    </row>
    <row r="21" spans="1:2" ht="15">
      <c r="A21" s="1" t="s">
        <v>259</v>
      </c>
      <c r="B21" s="249">
        <v>10544</v>
      </c>
    </row>
    <row r="22" spans="1:2" ht="15">
      <c r="A22" s="1" t="s">
        <v>260</v>
      </c>
      <c r="B22" s="249">
        <v>1553646</v>
      </c>
    </row>
    <row r="23" spans="1:2" ht="15">
      <c r="A23" s="1" t="s">
        <v>261</v>
      </c>
      <c r="B23" s="249">
        <v>78293</v>
      </c>
    </row>
    <row r="24" spans="1:2" ht="15">
      <c r="A24" s="1" t="s">
        <v>262</v>
      </c>
      <c r="B24" s="249">
        <v>163652</v>
      </c>
    </row>
    <row r="25" spans="1:2" ht="15">
      <c r="A25" s="1" t="s">
        <v>263</v>
      </c>
      <c r="B25" s="249">
        <v>173407</v>
      </c>
    </row>
    <row r="26" spans="1:2" ht="15">
      <c r="A26" s="1" t="s">
        <v>264</v>
      </c>
      <c r="B26" s="249">
        <v>199351</v>
      </c>
    </row>
    <row r="27" spans="1:2" ht="15">
      <c r="A27" s="1" t="s">
        <v>265</v>
      </c>
      <c r="B27" s="249">
        <v>329877</v>
      </c>
    </row>
    <row r="28" spans="1:2" ht="15">
      <c r="A28" s="1" t="s">
        <v>266</v>
      </c>
      <c r="B28" s="249">
        <v>188660</v>
      </c>
    </row>
    <row r="29" spans="1:2" ht="15">
      <c r="A29" s="1" t="s">
        <v>267</v>
      </c>
      <c r="B29" s="249">
        <v>27757</v>
      </c>
    </row>
    <row r="30" spans="1:2" ht="15">
      <c r="A30" s="1" t="s">
        <v>246</v>
      </c>
      <c r="B30" s="249">
        <v>3082244</v>
      </c>
    </row>
    <row r="31" spans="1:2" ht="15">
      <c r="A31" s="1" t="s">
        <v>248</v>
      </c>
      <c r="B31" s="249">
        <v>526649</v>
      </c>
    </row>
    <row r="32" spans="1:2" ht="15">
      <c r="A32" s="1" t="s">
        <v>249</v>
      </c>
      <c r="B32" s="249">
        <v>315930</v>
      </c>
    </row>
    <row r="33" spans="1:2" ht="15">
      <c r="A33" s="1" t="s">
        <v>247</v>
      </c>
      <c r="B33" s="249">
        <v>230896</v>
      </c>
    </row>
    <row r="34" spans="1:2" ht="15">
      <c r="A34" s="1" t="s">
        <v>247</v>
      </c>
      <c r="B34" s="249">
        <v>4327</v>
      </c>
    </row>
    <row r="35" spans="1:2" ht="15">
      <c r="A35" s="1" t="s">
        <v>268</v>
      </c>
      <c r="B35" s="249">
        <v>1040303</v>
      </c>
    </row>
    <row r="36" spans="1:2" ht="15">
      <c r="A36" s="1" t="s">
        <v>269</v>
      </c>
      <c r="B36" s="249">
        <v>1258827</v>
      </c>
    </row>
    <row r="37" spans="1:2" ht="15">
      <c r="A37" s="1" t="s">
        <v>270</v>
      </c>
      <c r="B37" s="249">
        <v>266396</v>
      </c>
    </row>
    <row r="38" spans="1:2" ht="15">
      <c r="A38" s="1" t="s">
        <v>271</v>
      </c>
      <c r="B38" s="249">
        <v>2406082</v>
      </c>
    </row>
    <row r="39" spans="1:2" ht="15">
      <c r="A39" s="1" t="s">
        <v>250</v>
      </c>
      <c r="B39" s="249">
        <v>144000</v>
      </c>
    </row>
    <row r="40" spans="1:2" ht="15">
      <c r="A40" s="1" t="s">
        <v>251</v>
      </c>
      <c r="B40" s="249">
        <v>567918</v>
      </c>
    </row>
    <row r="41" spans="1:2" ht="15.6" thickBot="1">
      <c r="A41" s="1" t="s">
        <v>252</v>
      </c>
      <c r="B41" s="325">
        <v>200128</v>
      </c>
    </row>
    <row r="42" spans="1:2" ht="15">
      <c r="B42" s="323"/>
    </row>
    <row r="43" spans="1:2" ht="16.2" thickBot="1">
      <c r="B43" s="324">
        <f>SUM(B18:B41)</f>
        <v>15474216</v>
      </c>
    </row>
    <row r="44" spans="1:2" ht="15.6" thickTop="1">
      <c r="B44" s="249"/>
    </row>
    <row r="45" spans="1:2" ht="15">
      <c r="B45" s="249"/>
    </row>
    <row r="46" spans="1:2" ht="15">
      <c r="B46" s="249"/>
    </row>
    <row r="47" spans="1:2" ht="15">
      <c r="B47" s="249"/>
    </row>
    <row r="48" spans="1:2" ht="15">
      <c r="B48" s="249"/>
    </row>
    <row r="49" spans="2:2" ht="15">
      <c r="B49" s="249"/>
    </row>
  </sheetData>
  <mergeCells count="1">
    <mergeCell ref="A1:E1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2"/>
  <sheetViews>
    <sheetView zoomScale="75" workbookViewId="0">
      <selection activeCell="G12" sqref="G12"/>
    </sheetView>
  </sheetViews>
  <sheetFormatPr baseColWidth="10" defaultColWidth="11.44140625" defaultRowHeight="15"/>
  <cols>
    <col min="1" max="1" width="52.44140625" style="3" customWidth="1"/>
    <col min="2" max="4" width="17.5546875" style="86" customWidth="1"/>
    <col min="5" max="5" width="12" style="81" bestFit="1" customWidth="1"/>
    <col min="6" max="16384" width="11.44140625" style="3"/>
  </cols>
  <sheetData>
    <row r="1" spans="1:5" ht="20.25" customHeight="1">
      <c r="A1" s="353" t="s">
        <v>235</v>
      </c>
      <c r="B1" s="353"/>
      <c r="C1" s="353"/>
      <c r="D1" s="353"/>
      <c r="E1" s="353"/>
    </row>
    <row r="2" spans="1:5" ht="20.25" customHeight="1">
      <c r="A2" s="17"/>
      <c r="B2" s="84"/>
      <c r="C2" s="84"/>
      <c r="D2" s="84"/>
    </row>
    <row r="3" spans="1:5" ht="20.25" customHeight="1">
      <c r="A3" s="17"/>
      <c r="B3" s="84"/>
      <c r="C3" s="84"/>
      <c r="D3" s="106" t="s">
        <v>4</v>
      </c>
      <c r="E3" s="103"/>
    </row>
    <row r="4" spans="1:5" s="14" customFormat="1" ht="20.25" customHeight="1">
      <c r="A4"/>
      <c r="B4" s="133">
        <f>+'NOTA 7'!B4</f>
        <v>2020</v>
      </c>
      <c r="C4" s="133">
        <f>+'NOTA 7'!C4</f>
        <v>2019</v>
      </c>
      <c r="D4" s="85" t="s">
        <v>7</v>
      </c>
      <c r="E4" s="97" t="s">
        <v>8</v>
      </c>
    </row>
    <row r="5" spans="1:5" ht="23.25" customHeight="1"/>
    <row r="6" spans="1:5" s="44" customFormat="1" ht="23.25" customHeight="1">
      <c r="A6" s="48"/>
      <c r="B6" s="88"/>
      <c r="C6" s="88"/>
      <c r="D6" s="89"/>
      <c r="E6" s="92" t="s">
        <v>19</v>
      </c>
    </row>
    <row r="7" spans="1:5" s="7" customFormat="1" ht="23.25" customHeight="1">
      <c r="A7" s="7" t="s">
        <v>93</v>
      </c>
      <c r="B7" s="246">
        <v>1000</v>
      </c>
      <c r="C7" s="246">
        <v>1000</v>
      </c>
      <c r="D7" s="215">
        <f>+B7-C7</f>
        <v>0</v>
      </c>
      <c r="E7" s="201">
        <f>+D7/C7</f>
        <v>0</v>
      </c>
    </row>
    <row r="8" spans="1:5" s="34" customFormat="1" ht="23.25" customHeight="1">
      <c r="A8" s="31" t="s">
        <v>94</v>
      </c>
      <c r="B8" s="87">
        <f>SUM(B7:B7)</f>
        <v>1000</v>
      </c>
      <c r="C8" s="87">
        <f>SUM(C7:C7)</f>
        <v>1000</v>
      </c>
      <c r="D8" s="213">
        <f>+B8-C8</f>
        <v>0</v>
      </c>
      <c r="E8" s="123">
        <f>+D8/C8</f>
        <v>0</v>
      </c>
    </row>
    <row r="9" spans="1:5" s="34" customFormat="1" ht="23.25" customHeight="1">
      <c r="A9" s="31"/>
      <c r="B9" s="90"/>
      <c r="C9" s="90"/>
      <c r="D9" s="216"/>
      <c r="E9" s="201" t="s">
        <v>19</v>
      </c>
    </row>
    <row r="10" spans="1:5" s="7" customFormat="1" ht="23.25" customHeight="1">
      <c r="A10" s="7" t="s">
        <v>95</v>
      </c>
      <c r="B10" s="247">
        <v>12159</v>
      </c>
      <c r="C10" s="247">
        <v>12159</v>
      </c>
      <c r="D10" s="214">
        <f t="shared" ref="D10:D18" si="0">+B10-C10</f>
        <v>0</v>
      </c>
      <c r="E10" s="201">
        <f>+D10/C10</f>
        <v>0</v>
      </c>
    </row>
    <row r="11" spans="1:5" s="7" customFormat="1" ht="23.25" customHeight="1">
      <c r="A11" s="7" t="s">
        <v>125</v>
      </c>
      <c r="B11" s="247">
        <v>298002</v>
      </c>
      <c r="C11" s="247">
        <v>298002</v>
      </c>
      <c r="D11" s="214">
        <f t="shared" si="0"/>
        <v>0</v>
      </c>
      <c r="E11" s="201">
        <f>+D11/C11</f>
        <v>0</v>
      </c>
    </row>
    <row r="12" spans="1:5" s="7" customFormat="1" ht="23.25" customHeight="1">
      <c r="A12" s="7" t="s">
        <v>133</v>
      </c>
      <c r="B12" s="247">
        <v>204045</v>
      </c>
      <c r="C12" s="247">
        <v>204045</v>
      </c>
      <c r="D12" s="214">
        <f t="shared" si="0"/>
        <v>0</v>
      </c>
      <c r="E12" s="201">
        <f>+D12/C12</f>
        <v>0</v>
      </c>
    </row>
    <row r="13" spans="1:5" s="7" customFormat="1" ht="23.25" customHeight="1">
      <c r="A13" s="7" t="s">
        <v>146</v>
      </c>
      <c r="B13" s="247">
        <v>790671</v>
      </c>
      <c r="C13" s="247">
        <v>790671</v>
      </c>
      <c r="D13" s="214">
        <f t="shared" si="0"/>
        <v>0</v>
      </c>
      <c r="E13" s="201">
        <f t="shared" ref="E13:E15" si="1">+D13/C13</f>
        <v>0</v>
      </c>
    </row>
    <row r="14" spans="1:5" s="7" customFormat="1" ht="23.25" customHeight="1">
      <c r="A14" s="7" t="s">
        <v>184</v>
      </c>
      <c r="B14" s="247">
        <v>894379</v>
      </c>
      <c r="C14" s="247">
        <v>919905</v>
      </c>
      <c r="D14" s="214">
        <f t="shared" si="0"/>
        <v>-25526</v>
      </c>
      <c r="E14" s="201">
        <f t="shared" si="1"/>
        <v>-2.7748517509960269E-2</v>
      </c>
    </row>
    <row r="15" spans="1:5" s="7" customFormat="1" ht="23.25" customHeight="1">
      <c r="A15" s="7" t="s">
        <v>144</v>
      </c>
      <c r="B15" s="194">
        <v>-2172574</v>
      </c>
      <c r="C15" s="194">
        <v>-1648020</v>
      </c>
      <c r="D15" s="191">
        <f t="shared" ref="D15" si="2">+B15-C15</f>
        <v>-524554</v>
      </c>
      <c r="E15" s="189">
        <f t="shared" si="1"/>
        <v>0.31829346731228991</v>
      </c>
    </row>
    <row r="16" spans="1:5" s="34" customFormat="1" ht="23.25" customHeight="1">
      <c r="A16" s="31" t="s">
        <v>96</v>
      </c>
      <c r="B16" s="113">
        <f>SUM(B10:B15)</f>
        <v>26682</v>
      </c>
      <c r="C16" s="113">
        <f>SUM(C10:C15)</f>
        <v>576762</v>
      </c>
      <c r="D16" s="263">
        <f t="shared" si="0"/>
        <v>-550080</v>
      </c>
      <c r="E16" s="267">
        <f>+D16/C16</f>
        <v>-0.95373828372881708</v>
      </c>
    </row>
    <row r="17" spans="1:5" s="34" customFormat="1" ht="23.25" customHeight="1">
      <c r="A17" s="31"/>
      <c r="B17" s="114"/>
      <c r="C17" s="114"/>
      <c r="D17" s="264"/>
      <c r="E17" s="189"/>
    </row>
    <row r="18" spans="1:5" s="34" customFormat="1" ht="23.25" customHeight="1" thickBot="1">
      <c r="A18" s="157" t="s">
        <v>97</v>
      </c>
      <c r="B18" s="167">
        <f>+B16+B8</f>
        <v>27682</v>
      </c>
      <c r="C18" s="167">
        <f>+C16+C8</f>
        <v>577762</v>
      </c>
      <c r="D18" s="265">
        <f t="shared" si="0"/>
        <v>-550080</v>
      </c>
      <c r="E18" s="266">
        <f>+D18/C18</f>
        <v>-0.95208753777507005</v>
      </c>
    </row>
    <row r="19" spans="1:5" s="34" customFormat="1" ht="19.5" customHeight="1">
      <c r="A19" s="31"/>
      <c r="B19" s="90"/>
      <c r="C19" s="90"/>
      <c r="D19" s="90"/>
      <c r="E19" s="98"/>
    </row>
    <row r="20" spans="1:5" s="49" customFormat="1" ht="25.5" customHeight="1">
      <c r="B20" s="91"/>
      <c r="C20" s="91"/>
      <c r="D20" s="91"/>
      <c r="E20" s="107"/>
    </row>
    <row r="21" spans="1:5" s="49" customFormat="1" ht="25.5" customHeight="1">
      <c r="A21" s="227" t="s">
        <v>241</v>
      </c>
      <c r="B21" s="91"/>
      <c r="C21" s="91"/>
      <c r="D21" s="91"/>
      <c r="E21" s="107"/>
    </row>
    <row r="22" spans="1:5" ht="10.5" customHeight="1"/>
  </sheetData>
  <mergeCells count="1">
    <mergeCell ref="A1:E1"/>
  </mergeCells>
  <phoneticPr fontId="0" type="noConversion"/>
  <pageMargins left="0.51181102362204722" right="0.51181102362204722" top="1.44" bottom="0.98425196850393704" header="0.51181102362204722" footer="0.51181102362204722"/>
  <pageSetup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23"/>
  <sheetViews>
    <sheetView topLeftCell="A7" zoomScale="75" workbookViewId="0">
      <selection activeCell="E19" sqref="E19"/>
    </sheetView>
  </sheetViews>
  <sheetFormatPr baseColWidth="10" defaultColWidth="11.44140625" defaultRowHeight="15"/>
  <cols>
    <col min="1" max="1" width="44" style="7" customWidth="1"/>
    <col min="2" max="4" width="18.33203125" style="20" customWidth="1"/>
    <col min="5" max="5" width="13" style="92" customWidth="1"/>
    <col min="6" max="16384" width="11.44140625" style="7"/>
  </cols>
  <sheetData>
    <row r="1" spans="1:5" ht="20.25" customHeight="1">
      <c r="A1" s="354" t="s">
        <v>236</v>
      </c>
      <c r="B1" s="354"/>
      <c r="C1" s="354"/>
      <c r="D1" s="354"/>
      <c r="E1" s="354"/>
    </row>
    <row r="2" spans="1:5" ht="20.25" customHeight="1">
      <c r="A2" s="17"/>
      <c r="B2" s="155"/>
      <c r="C2" s="155"/>
      <c r="D2" s="155"/>
      <c r="E2" s="156"/>
    </row>
    <row r="3" spans="1:5" ht="20.25" customHeight="1">
      <c r="A3" s="17"/>
      <c r="B3" s="155"/>
      <c r="C3" s="155"/>
      <c r="D3" s="95" t="s">
        <v>4</v>
      </c>
      <c r="E3" s="103"/>
    </row>
    <row r="4" spans="1:5" s="119" customFormat="1" ht="20.25" customHeight="1">
      <c r="A4" s="80"/>
      <c r="B4" s="132">
        <f>+'NOTA  11'!B4</f>
        <v>2020</v>
      </c>
      <c r="C4" s="132">
        <f>+'NOTA  11'!C4</f>
        <v>2019</v>
      </c>
      <c r="D4" s="42" t="s">
        <v>7</v>
      </c>
      <c r="E4" s="97" t="s">
        <v>8</v>
      </c>
    </row>
    <row r="5" spans="1:5" ht="23.25" customHeight="1"/>
    <row r="6" spans="1:5" ht="23.25" customHeight="1">
      <c r="A6" s="7" t="s">
        <v>22</v>
      </c>
    </row>
    <row r="7" spans="1:5" ht="23.25" customHeight="1"/>
    <row r="8" spans="1:5" ht="23.25" customHeight="1">
      <c r="A8" s="7" t="s">
        <v>147</v>
      </c>
      <c r="B8" s="166">
        <v>744595</v>
      </c>
      <c r="C8" s="166">
        <v>282492</v>
      </c>
      <c r="D8" s="202">
        <f t="shared" ref="D8:D19" si="0">+B8-C8</f>
        <v>462103</v>
      </c>
      <c r="E8" s="201">
        <f t="shared" ref="E8:E19" si="1">+D8/C8</f>
        <v>1.6358091556575054</v>
      </c>
    </row>
    <row r="9" spans="1:5" ht="23.25" customHeight="1">
      <c r="A9" s="7" t="s">
        <v>141</v>
      </c>
      <c r="B9" s="166">
        <v>223387</v>
      </c>
      <c r="C9" s="166">
        <v>512373</v>
      </c>
      <c r="D9" s="202">
        <f t="shared" si="0"/>
        <v>-288986</v>
      </c>
      <c r="E9" s="189">
        <f t="shared" si="1"/>
        <v>-0.56401488759165685</v>
      </c>
    </row>
    <row r="10" spans="1:5" ht="23.25" customHeight="1">
      <c r="A10" s="7" t="s">
        <v>140</v>
      </c>
      <c r="B10" s="166">
        <v>32557</v>
      </c>
      <c r="C10" s="166">
        <v>66379</v>
      </c>
      <c r="D10" s="202">
        <f t="shared" si="0"/>
        <v>-33822</v>
      </c>
      <c r="E10" s="189">
        <f t="shared" si="1"/>
        <v>-0.50952861597794485</v>
      </c>
    </row>
    <row r="11" spans="1:5" ht="23.25" customHeight="1">
      <c r="A11" s="7" t="s">
        <v>153</v>
      </c>
      <c r="B11" s="166">
        <v>16037</v>
      </c>
      <c r="C11" s="166">
        <v>-484</v>
      </c>
      <c r="D11" s="202">
        <f t="shared" si="0"/>
        <v>16521</v>
      </c>
      <c r="E11" s="188">
        <f t="shared" si="1"/>
        <v>-34.134297520661157</v>
      </c>
    </row>
    <row r="12" spans="1:5" ht="23.25" customHeight="1">
      <c r="A12" s="7" t="s">
        <v>148</v>
      </c>
      <c r="B12" s="166">
        <v>34125</v>
      </c>
      <c r="C12" s="166">
        <v>23760</v>
      </c>
      <c r="D12" s="202">
        <f t="shared" si="0"/>
        <v>10365</v>
      </c>
      <c r="E12" s="201">
        <f t="shared" si="1"/>
        <v>0.43623737373737376</v>
      </c>
    </row>
    <row r="13" spans="1:5" ht="23.25" customHeight="1">
      <c r="A13" s="7" t="s">
        <v>149</v>
      </c>
      <c r="B13" s="166">
        <v>4996</v>
      </c>
      <c r="C13" s="166">
        <v>4996</v>
      </c>
      <c r="D13" s="202">
        <f t="shared" si="0"/>
        <v>0</v>
      </c>
      <c r="E13" s="201">
        <f t="shared" si="1"/>
        <v>0</v>
      </c>
    </row>
    <row r="14" spans="1:5" ht="23.25" customHeight="1">
      <c r="A14" s="7" t="s">
        <v>150</v>
      </c>
      <c r="B14" s="166">
        <v>59804</v>
      </c>
      <c r="C14" s="166">
        <v>51494</v>
      </c>
      <c r="D14" s="202">
        <f t="shared" si="0"/>
        <v>8310</v>
      </c>
      <c r="E14" s="201">
        <f t="shared" si="1"/>
        <v>0.16137802462422807</v>
      </c>
    </row>
    <row r="15" spans="1:5" ht="23.25" customHeight="1">
      <c r="A15" s="7" t="s">
        <v>151</v>
      </c>
      <c r="B15" s="166">
        <v>50936</v>
      </c>
      <c r="C15" s="166">
        <v>7038</v>
      </c>
      <c r="D15" s="202">
        <f t="shared" si="0"/>
        <v>43898</v>
      </c>
      <c r="E15" s="201">
        <f t="shared" si="1"/>
        <v>6.2372833191247512</v>
      </c>
    </row>
    <row r="16" spans="1:5" ht="23.25" customHeight="1">
      <c r="A16" s="7" t="s">
        <v>152</v>
      </c>
      <c r="B16" s="166">
        <v>0</v>
      </c>
      <c r="C16" s="166">
        <v>0</v>
      </c>
      <c r="D16" s="202">
        <f t="shared" si="0"/>
        <v>0</v>
      </c>
      <c r="E16" s="201">
        <v>0</v>
      </c>
    </row>
    <row r="17" spans="1:5" ht="23.25" customHeight="1">
      <c r="A17" s="7" t="s">
        <v>40</v>
      </c>
      <c r="B17" s="168">
        <v>0</v>
      </c>
      <c r="C17" s="168">
        <v>0</v>
      </c>
      <c r="D17" s="209">
        <f t="shared" si="0"/>
        <v>0</v>
      </c>
      <c r="E17" s="271">
        <v>1</v>
      </c>
    </row>
    <row r="18" spans="1:5" ht="23.25" customHeight="1">
      <c r="B18" s="19"/>
      <c r="C18" s="19"/>
    </row>
    <row r="19" spans="1:5" ht="19.2" thickBot="1">
      <c r="A19" s="48" t="s">
        <v>145</v>
      </c>
      <c r="B19" s="170">
        <f>SUM(B8:B17)</f>
        <v>1166437</v>
      </c>
      <c r="C19" s="170">
        <f>SUM(C8:C17)</f>
        <v>948048</v>
      </c>
      <c r="D19" s="170">
        <f t="shared" si="0"/>
        <v>218389</v>
      </c>
      <c r="E19" s="171">
        <f t="shared" si="1"/>
        <v>0.23035647984068316</v>
      </c>
    </row>
    <row r="23" spans="1:5">
      <c r="A23" s="119"/>
    </row>
  </sheetData>
  <mergeCells count="1">
    <mergeCell ref="A1:E1"/>
  </mergeCells>
  <phoneticPr fontId="0" type="noConversion"/>
  <pageMargins left="0.5" right="0.5" top="1.59" bottom="1" header="2.04" footer="0.511811024"/>
  <pageSetup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8"/>
  <sheetViews>
    <sheetView zoomScale="75" workbookViewId="0">
      <selection activeCell="H9" sqref="H9"/>
    </sheetView>
  </sheetViews>
  <sheetFormatPr baseColWidth="10" defaultColWidth="11.44140625" defaultRowHeight="15"/>
  <cols>
    <col min="1" max="1" width="44" style="7" customWidth="1"/>
    <col min="2" max="4" width="18.33203125" style="20" customWidth="1"/>
    <col min="5" max="5" width="11.44140625" style="92"/>
    <col min="6" max="16384" width="11.44140625" style="7"/>
  </cols>
  <sheetData>
    <row r="1" spans="1:5" ht="20.25" customHeight="1">
      <c r="A1" s="354" t="s">
        <v>237</v>
      </c>
      <c r="B1" s="354"/>
      <c r="C1" s="354"/>
      <c r="D1" s="354"/>
      <c r="E1" s="354"/>
    </row>
    <row r="2" spans="1:5" ht="20.25" customHeight="1">
      <c r="A2" s="17"/>
      <c r="B2" s="45"/>
      <c r="C2" s="45"/>
      <c r="D2" s="45"/>
      <c r="E2" s="93"/>
    </row>
    <row r="3" spans="1:5" ht="20.25" customHeight="1">
      <c r="A3" s="17"/>
      <c r="B3" s="45"/>
      <c r="C3" s="45"/>
      <c r="D3" s="95" t="s">
        <v>4</v>
      </c>
      <c r="E3" s="103"/>
    </row>
    <row r="4" spans="1:5" s="138" customFormat="1" ht="20.25" customHeight="1">
      <c r="A4" s="44"/>
      <c r="B4" s="132">
        <f>+'NOTA 12'!B4</f>
        <v>2020</v>
      </c>
      <c r="C4" s="132">
        <f>+'NOTA 12'!C4</f>
        <v>2019</v>
      </c>
      <c r="D4" s="42" t="s">
        <v>7</v>
      </c>
      <c r="E4" s="97" t="s">
        <v>8</v>
      </c>
    </row>
    <row r="5" spans="1:5" ht="23.25" customHeight="1"/>
    <row r="6" spans="1:5" ht="23.25" customHeight="1"/>
    <row r="7" spans="1:5" ht="23.25" customHeight="1"/>
    <row r="8" spans="1:5" ht="23.25" customHeight="1">
      <c r="A8" s="7" t="s">
        <v>182</v>
      </c>
      <c r="B8" s="166">
        <v>62236</v>
      </c>
      <c r="C8" s="166">
        <v>54364</v>
      </c>
      <c r="D8" s="202">
        <f t="shared" ref="D8:D12" si="0">+B8-C8</f>
        <v>7872</v>
      </c>
      <c r="E8" s="201">
        <f>+D8/C8</f>
        <v>0.14480170701199324</v>
      </c>
    </row>
    <row r="9" spans="1:5" ht="23.25" customHeight="1">
      <c r="A9" s="7" t="s">
        <v>154</v>
      </c>
      <c r="B9" s="166">
        <v>119558</v>
      </c>
      <c r="C9" s="166">
        <v>140993</v>
      </c>
      <c r="D9" s="202">
        <f t="shared" si="0"/>
        <v>-21435</v>
      </c>
      <c r="E9" s="189">
        <f>+D9/C9</f>
        <v>-0.15202882412602045</v>
      </c>
    </row>
    <row r="10" spans="1:5" ht="23.25" customHeight="1">
      <c r="A10" s="7" t="s">
        <v>155</v>
      </c>
      <c r="B10" s="166">
        <v>0</v>
      </c>
      <c r="C10" s="166">
        <v>394808</v>
      </c>
      <c r="D10" s="202">
        <f t="shared" si="0"/>
        <v>-394808</v>
      </c>
      <c r="E10" s="189">
        <f>+D10/C10</f>
        <v>-1</v>
      </c>
    </row>
    <row r="11" spans="1:5" ht="23.25" customHeight="1">
      <c r="A11" s="7" t="s">
        <v>181</v>
      </c>
      <c r="B11" s="166">
        <v>229245</v>
      </c>
      <c r="C11" s="166">
        <v>49137</v>
      </c>
      <c r="D11" s="202">
        <f t="shared" si="0"/>
        <v>180108</v>
      </c>
      <c r="E11" s="201">
        <f>+D11/C11</f>
        <v>3.6654252396361193</v>
      </c>
    </row>
    <row r="12" spans="1:5" ht="23.25" customHeight="1" thickBot="1">
      <c r="A12" s="7" t="s">
        <v>156</v>
      </c>
      <c r="B12" s="172">
        <v>15500</v>
      </c>
      <c r="C12" s="172">
        <v>15500</v>
      </c>
      <c r="D12" s="204">
        <f t="shared" si="0"/>
        <v>0</v>
      </c>
      <c r="E12" s="217">
        <f>+D12/C12</f>
        <v>0</v>
      </c>
    </row>
    <row r="13" spans="1:5" ht="23.25" customHeight="1">
      <c r="B13" s="19"/>
      <c r="C13" s="19"/>
    </row>
    <row r="14" spans="1:5" ht="19.2" thickBot="1">
      <c r="A14" s="157" t="s">
        <v>145</v>
      </c>
      <c r="B14" s="170">
        <f>SUM(B8:B12)</f>
        <v>426539</v>
      </c>
      <c r="C14" s="170">
        <f>SUM(C8:C12)</f>
        <v>654802</v>
      </c>
      <c r="D14" s="170">
        <f>SUM(D8:D12)</f>
        <v>-228263</v>
      </c>
      <c r="E14" s="270">
        <f>+D14/C14</f>
        <v>-0.34859850764047756</v>
      </c>
    </row>
    <row r="18" spans="1:1">
      <c r="A18" s="119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22"/>
  <sheetViews>
    <sheetView zoomScale="75" workbookViewId="0">
      <selection activeCell="B18" sqref="B18"/>
    </sheetView>
  </sheetViews>
  <sheetFormatPr baseColWidth="10" defaultColWidth="11.44140625" defaultRowHeight="15"/>
  <cols>
    <col min="1" max="1" width="44" style="3" customWidth="1"/>
    <col min="2" max="3" width="21.33203125" style="18" customWidth="1"/>
    <col min="4" max="4" width="21.88671875" style="18" customWidth="1"/>
    <col min="5" max="5" width="11.88671875" style="81" customWidth="1"/>
    <col min="6" max="16384" width="11.44140625" style="3"/>
  </cols>
  <sheetData>
    <row r="1" spans="1:5" s="49" customFormat="1" ht="25.5" customHeight="1">
      <c r="B1" s="50"/>
      <c r="C1" s="50"/>
      <c r="D1" s="50"/>
      <c r="E1" s="107"/>
    </row>
    <row r="2" spans="1:5" ht="21">
      <c r="A2" s="353" t="s">
        <v>238</v>
      </c>
      <c r="B2" s="353"/>
      <c r="C2" s="353"/>
      <c r="D2" s="353"/>
    </row>
    <row r="3" spans="1:5" ht="18.600000000000001">
      <c r="A3" s="17"/>
      <c r="B3" s="41"/>
      <c r="C3" s="41"/>
      <c r="D3" s="41"/>
    </row>
    <row r="4" spans="1:5" ht="18.600000000000001">
      <c r="A4" s="17"/>
      <c r="B4" s="41"/>
      <c r="C4" s="41"/>
      <c r="D4" s="95" t="s">
        <v>4</v>
      </c>
      <c r="E4" s="103"/>
    </row>
    <row r="5" spans="1:5" ht="18.600000000000001">
      <c r="A5"/>
      <c r="B5" s="132">
        <f>+'NOTA 13'!B4</f>
        <v>2020</v>
      </c>
      <c r="C5" s="132">
        <f>+'NOTA 13'!C4</f>
        <v>2019</v>
      </c>
      <c r="D5" s="42" t="s">
        <v>7</v>
      </c>
      <c r="E5" s="97" t="s">
        <v>8</v>
      </c>
    </row>
    <row r="6" spans="1:5">
      <c r="D6" s="20"/>
      <c r="E6" s="92"/>
    </row>
    <row r="7" spans="1:5">
      <c r="A7" s="7"/>
      <c r="B7" s="77"/>
      <c r="C7" s="77"/>
      <c r="D7" s="20"/>
      <c r="E7" s="92"/>
    </row>
    <row r="8" spans="1:5">
      <c r="A8" s="7" t="s">
        <v>157</v>
      </c>
      <c r="B8" s="233">
        <v>43000</v>
      </c>
      <c r="C8" s="233">
        <v>43000</v>
      </c>
      <c r="D8" s="202">
        <f t="shared" ref="D8:D13" si="0">+B8-C8</f>
        <v>0</v>
      </c>
      <c r="E8" s="201">
        <f t="shared" ref="E8:E13" si="1">+D8/C8</f>
        <v>0</v>
      </c>
    </row>
    <row r="9" spans="1:5">
      <c r="A9" s="7" t="s">
        <v>158</v>
      </c>
      <c r="B9" s="233">
        <v>293556</v>
      </c>
      <c r="C9" s="233">
        <v>293556</v>
      </c>
      <c r="D9" s="202">
        <f t="shared" si="0"/>
        <v>0</v>
      </c>
      <c r="E9" s="201">
        <f t="shared" si="1"/>
        <v>0</v>
      </c>
    </row>
    <row r="10" spans="1:5">
      <c r="A10" s="7" t="s">
        <v>159</v>
      </c>
      <c r="B10" s="233">
        <v>215000</v>
      </c>
      <c r="C10" s="233">
        <v>215000</v>
      </c>
      <c r="D10" s="202">
        <f t="shared" si="0"/>
        <v>0</v>
      </c>
      <c r="E10" s="201">
        <f t="shared" si="1"/>
        <v>0</v>
      </c>
    </row>
    <row r="11" spans="1:5">
      <c r="A11" s="7" t="s">
        <v>166</v>
      </c>
      <c r="B11" s="233">
        <v>159986</v>
      </c>
      <c r="C11" s="233">
        <v>159986</v>
      </c>
      <c r="D11" s="202">
        <f t="shared" si="0"/>
        <v>0</v>
      </c>
      <c r="E11" s="201">
        <f t="shared" si="1"/>
        <v>0</v>
      </c>
    </row>
    <row r="12" spans="1:5">
      <c r="A12" s="7" t="s">
        <v>167</v>
      </c>
      <c r="B12" s="233">
        <v>0</v>
      </c>
      <c r="C12" s="233">
        <v>0</v>
      </c>
      <c r="D12" s="202">
        <f t="shared" si="0"/>
        <v>0</v>
      </c>
      <c r="E12" s="201">
        <v>0</v>
      </c>
    </row>
    <row r="13" spans="1:5">
      <c r="A13" s="7" t="s">
        <v>168</v>
      </c>
      <c r="B13" s="233">
        <v>580660</v>
      </c>
      <c r="C13" s="233">
        <v>580660</v>
      </c>
      <c r="D13" s="202">
        <f t="shared" si="0"/>
        <v>0</v>
      </c>
      <c r="E13" s="201">
        <f t="shared" si="1"/>
        <v>0</v>
      </c>
    </row>
    <row r="14" spans="1:5">
      <c r="A14" s="7" t="s">
        <v>160</v>
      </c>
      <c r="B14" s="233">
        <v>5262</v>
      </c>
      <c r="C14" s="233">
        <v>5262</v>
      </c>
      <c r="D14" s="202">
        <f t="shared" ref="D14:D21" si="2">+B14-C14</f>
        <v>0</v>
      </c>
      <c r="E14" s="201">
        <f t="shared" ref="E14:E21" si="3">+D14/C14</f>
        <v>0</v>
      </c>
    </row>
    <row r="15" spans="1:5">
      <c r="A15" s="7" t="s">
        <v>161</v>
      </c>
      <c r="B15" s="233">
        <v>10000</v>
      </c>
      <c r="C15" s="233">
        <v>10000</v>
      </c>
      <c r="D15" s="202">
        <f t="shared" si="2"/>
        <v>0</v>
      </c>
      <c r="E15" s="201">
        <f t="shared" si="3"/>
        <v>0</v>
      </c>
    </row>
    <row r="16" spans="1:5">
      <c r="A16" s="7" t="s">
        <v>162</v>
      </c>
      <c r="B16" s="233">
        <v>117931824</v>
      </c>
      <c r="C16" s="233">
        <v>111465527</v>
      </c>
      <c r="D16" s="202">
        <f t="shared" si="2"/>
        <v>6466297</v>
      </c>
      <c r="E16" s="201">
        <f t="shared" si="3"/>
        <v>5.8011630806715696E-2</v>
      </c>
    </row>
    <row r="17" spans="1:5">
      <c r="A17" s="7" t="s">
        <v>163</v>
      </c>
      <c r="B17" s="233">
        <v>540422</v>
      </c>
      <c r="C17" s="233">
        <v>523422</v>
      </c>
      <c r="D17" s="202">
        <f t="shared" si="2"/>
        <v>17000</v>
      </c>
      <c r="E17" s="201">
        <f t="shared" si="3"/>
        <v>3.2478573693883711E-2</v>
      </c>
    </row>
    <row r="18" spans="1:5">
      <c r="A18" s="7" t="s">
        <v>164</v>
      </c>
      <c r="B18" s="233">
        <v>363</v>
      </c>
      <c r="C18" s="233">
        <v>363</v>
      </c>
      <c r="D18" s="202">
        <f t="shared" si="2"/>
        <v>0</v>
      </c>
      <c r="E18" s="201">
        <f t="shared" si="3"/>
        <v>0</v>
      </c>
    </row>
    <row r="19" spans="1:5" ht="15.6" thickBot="1">
      <c r="A19" s="7" t="s">
        <v>165</v>
      </c>
      <c r="B19" s="238">
        <v>1080</v>
      </c>
      <c r="C19" s="238">
        <v>1080</v>
      </c>
      <c r="D19" s="204">
        <f t="shared" si="2"/>
        <v>0</v>
      </c>
      <c r="E19" s="217">
        <f t="shared" si="3"/>
        <v>0</v>
      </c>
    </row>
    <row r="20" spans="1:5">
      <c r="A20" s="7"/>
      <c r="B20" s="77"/>
      <c r="C20" s="77"/>
      <c r="D20" s="20"/>
      <c r="E20" s="92"/>
    </row>
    <row r="21" spans="1:5" ht="19.2" thickBot="1">
      <c r="A21" s="157" t="s">
        <v>183</v>
      </c>
      <c r="B21" s="169">
        <f>SUM(B7:B19)</f>
        <v>119781153</v>
      </c>
      <c r="C21" s="169">
        <f>SUM(C7:C19)</f>
        <v>113297856</v>
      </c>
      <c r="D21" s="170">
        <f t="shared" si="2"/>
        <v>6483297</v>
      </c>
      <c r="E21" s="171">
        <f t="shared" si="3"/>
        <v>5.7223474731949033E-2</v>
      </c>
    </row>
    <row r="22" spans="1:5" ht="10.5" customHeight="1"/>
  </sheetData>
  <mergeCells count="1">
    <mergeCell ref="A2:D2"/>
  </mergeCells>
  <phoneticPr fontId="0" type="noConversion"/>
  <pageMargins left="0.75" right="0.75" top="1.08" bottom="1" header="1.89" footer="0.511811024"/>
  <pageSetup scale="75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23"/>
  <sheetViews>
    <sheetView zoomScale="75" workbookViewId="0">
      <selection activeCell="J13" sqref="J13"/>
    </sheetView>
  </sheetViews>
  <sheetFormatPr baseColWidth="10" defaultColWidth="11.44140625" defaultRowHeight="15"/>
  <cols>
    <col min="1" max="1" width="44" style="3" customWidth="1"/>
    <col min="2" max="3" width="21.33203125" style="18" customWidth="1"/>
    <col min="4" max="4" width="21.88671875" style="18" customWidth="1"/>
    <col min="5" max="5" width="11.88671875" style="81" customWidth="1"/>
    <col min="6" max="16384" width="11.44140625" style="3"/>
  </cols>
  <sheetData>
    <row r="1" spans="1:5" s="49" customFormat="1" ht="25.5" customHeight="1">
      <c r="B1" s="50"/>
      <c r="C1" s="50"/>
      <c r="D1" s="50"/>
      <c r="E1" s="107"/>
    </row>
    <row r="2" spans="1:5" s="49" customFormat="1" ht="25.5" customHeight="1">
      <c r="B2" s="50"/>
      <c r="C2" s="50"/>
      <c r="D2" s="50"/>
      <c r="E2" s="107"/>
    </row>
    <row r="3" spans="1:5" ht="21">
      <c r="A3" s="353" t="s">
        <v>239</v>
      </c>
      <c r="B3" s="353"/>
      <c r="C3" s="353"/>
      <c r="D3" s="353"/>
      <c r="E3" s="353"/>
    </row>
    <row r="4" spans="1:5" ht="18.600000000000001">
      <c r="A4" s="17"/>
      <c r="B4" s="41"/>
      <c r="C4" s="41"/>
      <c r="D4" s="41"/>
    </row>
    <row r="5" spans="1:5" ht="18.600000000000001">
      <c r="A5" s="17"/>
      <c r="B5" s="41"/>
      <c r="C5" s="41"/>
      <c r="D5" s="41"/>
    </row>
    <row r="6" spans="1:5" ht="18.600000000000001">
      <c r="A6"/>
      <c r="B6" s="132">
        <f>+'NOTA  11'!B4</f>
        <v>2020</v>
      </c>
      <c r="C6" s="132">
        <f>+'NOTA  11'!C4</f>
        <v>2019</v>
      </c>
      <c r="D6" s="42" t="s">
        <v>4</v>
      </c>
    </row>
    <row r="8" spans="1:5" ht="18.600000000000001">
      <c r="A8" s="36" t="s">
        <v>28</v>
      </c>
    </row>
    <row r="9" spans="1:5">
      <c r="A9" s="7" t="s">
        <v>72</v>
      </c>
      <c r="B9" s="242">
        <v>30145860</v>
      </c>
      <c r="C9" s="233">
        <v>20809211</v>
      </c>
      <c r="D9" s="202">
        <f t="shared" ref="D9:D15" si="0">+B9-C9</f>
        <v>9336649</v>
      </c>
      <c r="E9" s="201">
        <f>+D9/C9</f>
        <v>0.44867866446257859</v>
      </c>
    </row>
    <row r="10" spans="1:5">
      <c r="A10" s="7" t="s">
        <v>98</v>
      </c>
      <c r="B10" s="233">
        <f>+'ANEXO-1.1'!C16</f>
        <v>7638</v>
      </c>
      <c r="C10" s="233">
        <v>26243</v>
      </c>
      <c r="D10" s="202">
        <f t="shared" si="0"/>
        <v>-18605</v>
      </c>
      <c r="E10" s="189">
        <f t="shared" ref="E10:E15" si="1">+D10/C10</f>
        <v>-0.70895095835079835</v>
      </c>
    </row>
    <row r="11" spans="1:5">
      <c r="A11" s="7" t="s">
        <v>134</v>
      </c>
      <c r="B11" s="233">
        <f>+'ANEXO-1.1'!D16</f>
        <v>5032213</v>
      </c>
      <c r="C11" s="233">
        <v>4307224</v>
      </c>
      <c r="D11" s="202">
        <f t="shared" si="0"/>
        <v>724989</v>
      </c>
      <c r="E11" s="201">
        <f t="shared" si="1"/>
        <v>0.16831931657141583</v>
      </c>
    </row>
    <row r="12" spans="1:5">
      <c r="A12" s="7" t="s">
        <v>126</v>
      </c>
      <c r="B12" s="233">
        <f>+'ANEXO-1.1'!E16</f>
        <v>1235261</v>
      </c>
      <c r="C12" s="233">
        <v>1129063</v>
      </c>
      <c r="D12" s="202">
        <f t="shared" si="0"/>
        <v>106198</v>
      </c>
      <c r="E12" s="201">
        <f t="shared" si="1"/>
        <v>9.4058524635029228E-2</v>
      </c>
    </row>
    <row r="13" spans="1:5">
      <c r="A13" s="7" t="s">
        <v>131</v>
      </c>
      <c r="B13" s="245">
        <f>+'ANEXO-1.1'!F16</f>
        <v>2444138</v>
      </c>
      <c r="C13" s="245">
        <v>2233089</v>
      </c>
      <c r="D13" s="209">
        <f t="shared" si="0"/>
        <v>211049</v>
      </c>
      <c r="E13" s="271">
        <f t="shared" si="1"/>
        <v>9.4509891903099247E-2</v>
      </c>
    </row>
    <row r="14" spans="1:5">
      <c r="A14" s="7"/>
      <c r="B14" s="77"/>
      <c r="C14" s="77"/>
      <c r="D14" s="20"/>
      <c r="E14" s="92"/>
    </row>
    <row r="15" spans="1:5" ht="19.2" thickBot="1">
      <c r="A15" s="157" t="s">
        <v>99</v>
      </c>
      <c r="B15" s="169">
        <f>SUM(B9:B13)</f>
        <v>38865110</v>
      </c>
      <c r="C15" s="169">
        <f>SUM(C9:C13)</f>
        <v>28504830</v>
      </c>
      <c r="D15" s="170">
        <f t="shared" si="0"/>
        <v>10360280</v>
      </c>
      <c r="E15" s="171">
        <f t="shared" si="1"/>
        <v>0.36345700009436999</v>
      </c>
    </row>
    <row r="16" spans="1:5" ht="10.5" customHeight="1"/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</sheetData>
  <mergeCells count="1">
    <mergeCell ref="A3:E3"/>
  </mergeCells>
  <phoneticPr fontId="0" type="noConversion"/>
  <pageMargins left="0.75" right="0.75" top="1.08" bottom="1" header="1.89" footer="0.511811024"/>
  <pageSetup scale="75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2"/>
  <sheetViews>
    <sheetView zoomScale="75" workbookViewId="0">
      <selection activeCell="B9" sqref="B9"/>
    </sheetView>
  </sheetViews>
  <sheetFormatPr baseColWidth="10" defaultRowHeight="13.2"/>
  <cols>
    <col min="1" max="1" width="42.33203125" bestFit="1" customWidth="1"/>
    <col min="2" max="3" width="16.33203125" bestFit="1" customWidth="1"/>
    <col min="4" max="4" width="16" customWidth="1"/>
  </cols>
  <sheetData>
    <row r="1" spans="1:5" ht="18.600000000000001">
      <c r="A1" s="354" t="s">
        <v>240</v>
      </c>
      <c r="B1" s="354"/>
      <c r="C1" s="354"/>
      <c r="D1" s="354"/>
      <c r="E1" s="354"/>
    </row>
    <row r="2" spans="1:5" ht="18.600000000000001">
      <c r="A2" s="17"/>
      <c r="B2" s="41"/>
      <c r="C2" s="41"/>
      <c r="D2" s="41"/>
      <c r="E2" s="81"/>
    </row>
    <row r="3" spans="1:5" ht="18.600000000000001">
      <c r="A3" s="17"/>
      <c r="B3" s="41"/>
      <c r="C3" s="41"/>
      <c r="D3" s="95" t="s">
        <v>4</v>
      </c>
      <c r="E3" s="103"/>
    </row>
    <row r="4" spans="1:5" ht="18.600000000000001">
      <c r="A4" s="3"/>
      <c r="B4" s="132">
        <f>+'NOTA  15'!B6</f>
        <v>2020</v>
      </c>
      <c r="C4" s="132">
        <f>+'NOTA  15'!C6</f>
        <v>2019</v>
      </c>
      <c r="D4" s="42" t="s">
        <v>7</v>
      </c>
      <c r="E4" s="97" t="s">
        <v>8</v>
      </c>
    </row>
    <row r="5" spans="1:5" ht="15">
      <c r="A5" s="3"/>
      <c r="B5" s="18"/>
      <c r="C5" s="18"/>
      <c r="D5" s="18"/>
      <c r="E5" s="81"/>
    </row>
    <row r="6" spans="1:5" ht="18.600000000000001">
      <c r="A6" s="44"/>
      <c r="B6" s="45"/>
      <c r="C6" s="45"/>
      <c r="D6" s="45"/>
      <c r="E6" s="93"/>
    </row>
    <row r="7" spans="1:5" ht="18.600000000000001">
      <c r="A7" s="44"/>
      <c r="B7" s="45"/>
      <c r="C7" s="45"/>
      <c r="D7" s="45"/>
      <c r="E7" s="93"/>
    </row>
    <row r="8" spans="1:5" ht="15">
      <c r="A8" s="7" t="s">
        <v>169</v>
      </c>
      <c r="B8" s="233">
        <v>186520</v>
      </c>
      <c r="C8" s="233">
        <v>153356</v>
      </c>
      <c r="D8" s="202">
        <f>+B8-C8</f>
        <v>33164</v>
      </c>
      <c r="E8" s="201">
        <f>+D8/C8</f>
        <v>0.21625498839302015</v>
      </c>
    </row>
    <row r="9" spans="1:5" ht="15.6" thickBot="1">
      <c r="A9" s="7" t="s">
        <v>170</v>
      </c>
      <c r="B9" s="238">
        <v>55993</v>
      </c>
      <c r="C9" s="238">
        <v>55993</v>
      </c>
      <c r="D9" s="204">
        <f>+B9-C9</f>
        <v>0</v>
      </c>
      <c r="E9" s="217">
        <f>+D9/C9</f>
        <v>0</v>
      </c>
    </row>
    <row r="10" spans="1:5" ht="15">
      <c r="A10" s="7"/>
      <c r="B10" s="77"/>
      <c r="C10" s="77"/>
      <c r="D10" s="20"/>
      <c r="E10" s="92"/>
    </row>
    <row r="11" spans="1:5" ht="19.2" thickBot="1">
      <c r="A11" s="157" t="s">
        <v>145</v>
      </c>
      <c r="B11" s="173">
        <f>SUM(B8:B9)</f>
        <v>242513</v>
      </c>
      <c r="C11" s="173">
        <f>SUM(C8:C9)</f>
        <v>209349</v>
      </c>
      <c r="D11" s="173">
        <f>SUM(D8:D9)</f>
        <v>33164</v>
      </c>
      <c r="E11" s="218">
        <f>+D11/C11</f>
        <v>0.15841489570048101</v>
      </c>
    </row>
    <row r="12" spans="1:5" ht="13.8" thickTop="1"/>
  </sheetData>
  <mergeCells count="1">
    <mergeCell ref="A1:E1"/>
  </mergeCells>
  <phoneticPr fontId="35" type="noConversion"/>
  <pageMargins left="0.2" right="0.26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F50"/>
  <sheetViews>
    <sheetView topLeftCell="A25" zoomScale="75" workbookViewId="0">
      <selection activeCell="A49" sqref="A49:A50"/>
    </sheetView>
  </sheetViews>
  <sheetFormatPr baseColWidth="10" defaultColWidth="11.44140625" defaultRowHeight="15"/>
  <cols>
    <col min="1" max="1" width="47" style="3" customWidth="1"/>
    <col min="2" max="2" width="9.109375" style="3" customWidth="1"/>
    <col min="3" max="3" width="21.88671875" style="18" customWidth="1"/>
    <col min="4" max="4" width="20.44140625" style="18" customWidth="1"/>
    <col min="5" max="5" width="20.109375" style="18" customWidth="1"/>
    <col min="6" max="6" width="15" style="81" customWidth="1"/>
    <col min="7" max="16384" width="11.44140625" style="3"/>
  </cols>
  <sheetData>
    <row r="10" spans="1:6" s="10" customFormat="1" ht="20.25" customHeight="1">
      <c r="A10" s="141" t="s">
        <v>136</v>
      </c>
      <c r="B10" s="142"/>
      <c r="C10" s="143"/>
      <c r="D10" s="143"/>
      <c r="E10" s="51"/>
      <c r="F10" s="100"/>
    </row>
    <row r="11" spans="1:6" s="10" customFormat="1" ht="20.25" customHeight="1">
      <c r="A11" s="144" t="s">
        <v>1</v>
      </c>
      <c r="B11" s="142"/>
      <c r="C11" s="143"/>
      <c r="D11" s="143"/>
      <c r="E11" s="51"/>
      <c r="F11" s="100"/>
    </row>
    <row r="12" spans="1:6" ht="20.25" customHeight="1">
      <c r="A12" s="145"/>
      <c r="B12" s="145"/>
      <c r="C12" s="146"/>
      <c r="D12" s="146"/>
      <c r="E12" s="52"/>
      <c r="F12" s="96"/>
    </row>
    <row r="13" spans="1:6" s="2" customFormat="1" ht="20.25" customHeight="1">
      <c r="A13" s="228" t="s">
        <v>2</v>
      </c>
      <c r="B13" s="142"/>
      <c r="C13" s="143"/>
      <c r="D13" s="143"/>
      <c r="E13" s="53"/>
      <c r="F13" s="101"/>
    </row>
    <row r="14" spans="1:6" s="29" customFormat="1" ht="20.25" customHeight="1">
      <c r="A14" s="229" t="s">
        <v>255</v>
      </c>
      <c r="B14" s="148"/>
      <c r="C14" s="149"/>
      <c r="D14" s="149"/>
      <c r="E14" s="55"/>
      <c r="F14" s="102"/>
    </row>
    <row r="15" spans="1:6" s="29" customFormat="1" ht="20.25" customHeight="1">
      <c r="A15" s="230" t="s">
        <v>273</v>
      </c>
      <c r="B15" s="151"/>
      <c r="C15" s="149"/>
      <c r="D15" s="149"/>
      <c r="E15" s="55"/>
      <c r="F15" s="102"/>
    </row>
    <row r="16" spans="1:6" s="29" customFormat="1" ht="20.25" customHeight="1">
      <c r="A16" s="230" t="s">
        <v>3</v>
      </c>
      <c r="B16" s="151"/>
      <c r="C16" s="149"/>
      <c r="D16" s="149"/>
      <c r="E16" s="55"/>
      <c r="F16" s="102"/>
    </row>
    <row r="17" spans="1:6" ht="20.25" customHeight="1">
      <c r="A17" s="13"/>
      <c r="B17" s="13"/>
      <c r="C17" s="41"/>
      <c r="D17" s="41"/>
      <c r="E17" s="95" t="s">
        <v>4</v>
      </c>
      <c r="F17" s="96"/>
    </row>
    <row r="18" spans="1:6" s="14" customFormat="1" ht="20.25" customHeight="1">
      <c r="A18" s="17" t="s">
        <v>5</v>
      </c>
      <c r="B18" s="8" t="s">
        <v>6</v>
      </c>
      <c r="C18" s="231">
        <v>2020</v>
      </c>
      <c r="D18" s="232">
        <v>2019</v>
      </c>
      <c r="E18" s="42" t="s">
        <v>7</v>
      </c>
      <c r="F18" s="97" t="s">
        <v>8</v>
      </c>
    </row>
    <row r="19" spans="1:6" ht="23.25" customHeight="1">
      <c r="B19" s="6"/>
      <c r="C19" s="202"/>
      <c r="D19" s="202"/>
    </row>
    <row r="20" spans="1:6" s="7" customFormat="1" ht="23.25" customHeight="1">
      <c r="A20" s="7" t="s">
        <v>9</v>
      </c>
      <c r="B20" s="15">
        <v>4</v>
      </c>
      <c r="C20" s="202">
        <v>1106361</v>
      </c>
      <c r="D20" s="202">
        <v>538235</v>
      </c>
      <c r="E20" s="202">
        <f t="shared" ref="E20:E29" si="0">+C20-D20</f>
        <v>568126</v>
      </c>
      <c r="F20" s="201">
        <f>+E20/D20</f>
        <v>1.0555352216039462</v>
      </c>
    </row>
    <row r="21" spans="1:6" s="7" customFormat="1" ht="23.25" customHeight="1">
      <c r="A21" s="7" t="s">
        <v>132</v>
      </c>
      <c r="B21" s="15">
        <v>5</v>
      </c>
      <c r="C21" s="202">
        <v>19222502</v>
      </c>
      <c r="D21" s="202">
        <v>9082102</v>
      </c>
      <c r="E21" s="202">
        <f t="shared" si="0"/>
        <v>10140400</v>
      </c>
      <c r="F21" s="201">
        <f>+E21/D21</f>
        <v>1.1165256677363897</v>
      </c>
    </row>
    <row r="22" spans="1:6" s="7" customFormat="1" ht="23.25" customHeight="1">
      <c r="A22" s="7" t="s">
        <v>10</v>
      </c>
      <c r="B22" s="15"/>
      <c r="C22" s="233">
        <v>887161</v>
      </c>
      <c r="D22" s="233">
        <v>986334</v>
      </c>
      <c r="E22" s="202">
        <f t="shared" si="0"/>
        <v>-99173</v>
      </c>
      <c r="F22" s="189">
        <f t="shared" ref="F22:F29" si="1">+E22/D22</f>
        <v>-0.10054707634533536</v>
      </c>
    </row>
    <row r="23" spans="1:6" s="7" customFormat="1" ht="23.25" customHeight="1">
      <c r="A23" s="7" t="s">
        <v>11</v>
      </c>
      <c r="B23" s="15">
        <v>6</v>
      </c>
      <c r="C23" s="233">
        <v>95846</v>
      </c>
      <c r="D23" s="233">
        <v>91363</v>
      </c>
      <c r="E23" s="202">
        <f t="shared" si="0"/>
        <v>4483</v>
      </c>
      <c r="F23" s="201">
        <f t="shared" si="1"/>
        <v>4.9068003458730559E-2</v>
      </c>
    </row>
    <row r="24" spans="1:6" s="7" customFormat="1" ht="23.25" customHeight="1">
      <c r="A24" s="7" t="s">
        <v>12</v>
      </c>
      <c r="B24" s="15">
        <v>7</v>
      </c>
      <c r="C24" s="202">
        <v>100351273</v>
      </c>
      <c r="D24" s="202">
        <v>103034068</v>
      </c>
      <c r="E24" s="202">
        <f t="shared" si="0"/>
        <v>-2682795</v>
      </c>
      <c r="F24" s="189">
        <f t="shared" si="1"/>
        <v>-2.6037941159423116E-2</v>
      </c>
    </row>
    <row r="25" spans="1:6" s="7" customFormat="1" ht="23.25" customHeight="1">
      <c r="A25" s="7" t="s">
        <v>13</v>
      </c>
      <c r="B25" s="15">
        <v>8</v>
      </c>
      <c r="C25" s="233">
        <v>5400</v>
      </c>
      <c r="D25" s="233">
        <v>6682</v>
      </c>
      <c r="E25" s="202">
        <f t="shared" si="0"/>
        <v>-1282</v>
      </c>
      <c r="F25" s="189">
        <f t="shared" si="1"/>
        <v>-0.19185872493265491</v>
      </c>
    </row>
    <row r="26" spans="1:6" s="7" customFormat="1" ht="23.25" customHeight="1">
      <c r="A26" s="7" t="s">
        <v>14</v>
      </c>
      <c r="B26" s="15">
        <v>9</v>
      </c>
      <c r="C26" s="233">
        <v>3518888</v>
      </c>
      <c r="D26" s="233">
        <v>3415832</v>
      </c>
      <c r="E26" s="202">
        <f t="shared" si="0"/>
        <v>103056</v>
      </c>
      <c r="F26" s="201">
        <f t="shared" si="1"/>
        <v>3.0170102042489211E-2</v>
      </c>
    </row>
    <row r="27" spans="1:6" s="7" customFormat="1" ht="23.25" customHeight="1">
      <c r="A27" s="7" t="s">
        <v>15</v>
      </c>
      <c r="B27" s="15">
        <v>10</v>
      </c>
      <c r="C27" s="233">
        <v>12869237</v>
      </c>
      <c r="D27" s="233">
        <v>9538370</v>
      </c>
      <c r="E27" s="202">
        <f t="shared" si="0"/>
        <v>3330867</v>
      </c>
      <c r="F27" s="201">
        <f t="shared" si="1"/>
        <v>0.34920714964925875</v>
      </c>
    </row>
    <row r="28" spans="1:6" s="7" customFormat="1" ht="23.25" customHeight="1">
      <c r="A28" s="7" t="s">
        <v>173</v>
      </c>
      <c r="B28" s="15">
        <v>11</v>
      </c>
      <c r="C28" s="202">
        <v>27682</v>
      </c>
      <c r="D28" s="202">
        <v>577762</v>
      </c>
      <c r="E28" s="202">
        <f t="shared" si="0"/>
        <v>-550080</v>
      </c>
      <c r="F28" s="189">
        <f t="shared" si="1"/>
        <v>-0.95208753777507005</v>
      </c>
    </row>
    <row r="29" spans="1:6" s="7" customFormat="1" ht="23.25" customHeight="1">
      <c r="A29" s="7" t="s">
        <v>16</v>
      </c>
      <c r="B29" s="15"/>
      <c r="C29" s="233">
        <v>3240206</v>
      </c>
      <c r="D29" s="233">
        <v>3141525</v>
      </c>
      <c r="E29" s="202">
        <f t="shared" si="0"/>
        <v>98681</v>
      </c>
      <c r="F29" s="201">
        <f t="shared" si="1"/>
        <v>3.1411814325844931E-2</v>
      </c>
    </row>
    <row r="30" spans="1:6" s="7" customFormat="1" ht="23.25" customHeight="1">
      <c r="B30" s="15"/>
      <c r="C30" s="233"/>
      <c r="D30" s="233"/>
      <c r="E30" s="202"/>
      <c r="F30" s="201"/>
    </row>
    <row r="31" spans="1:6" s="7" customFormat="1" ht="23.25" customHeight="1">
      <c r="B31" s="15"/>
      <c r="C31" s="20"/>
      <c r="D31" s="20"/>
      <c r="E31" s="20"/>
      <c r="F31" s="92"/>
    </row>
    <row r="32" spans="1:6" s="7" customFormat="1" ht="23.25" customHeight="1">
      <c r="B32" s="15"/>
      <c r="C32" s="21"/>
      <c r="D32" s="21"/>
      <c r="E32" s="21"/>
      <c r="F32" s="99"/>
    </row>
    <row r="33" spans="1:6" s="34" customFormat="1" ht="23.25" customHeight="1">
      <c r="A33" s="157" t="s">
        <v>17</v>
      </c>
      <c r="B33" s="32"/>
      <c r="C33" s="158">
        <f>SUM(C20:C29)</f>
        <v>141324556</v>
      </c>
      <c r="D33" s="158">
        <f>SUM(D20:D29)</f>
        <v>130412273</v>
      </c>
      <c r="E33" s="158">
        <f>SUM(E20:E29)</f>
        <v>10912283</v>
      </c>
      <c r="F33" s="330">
        <f>+E33/D33</f>
        <v>8.3675276482605282E-2</v>
      </c>
    </row>
    <row r="34" spans="1:6" s="34" customFormat="1" ht="23.25" customHeight="1">
      <c r="A34" s="157" t="s">
        <v>18</v>
      </c>
      <c r="C34" s="203">
        <v>264338649</v>
      </c>
      <c r="D34" s="203">
        <v>265249861</v>
      </c>
      <c r="E34" s="158">
        <f>+C34-D34</f>
        <v>-911212</v>
      </c>
      <c r="F34" s="200">
        <f>+E34/D34</f>
        <v>-3.4352968049246218E-3</v>
      </c>
    </row>
    <row r="35" spans="1:6" s="11" customFormat="1" ht="25.5" customHeight="1">
      <c r="B35" s="120"/>
      <c r="C35"/>
      <c r="D35" s="43"/>
      <c r="E35" s="43"/>
      <c r="F35" s="94"/>
    </row>
    <row r="36" spans="1:6" s="11" customFormat="1">
      <c r="C36" s="43"/>
      <c r="D36" s="43"/>
      <c r="E36" s="43"/>
      <c r="F36" s="94"/>
    </row>
    <row r="37" spans="1:6">
      <c r="B37" s="3" t="s">
        <v>19</v>
      </c>
      <c r="C37" s="108"/>
      <c r="D37" s="109"/>
    </row>
    <row r="38" spans="1:6" ht="22.8">
      <c r="A38" s="124"/>
    </row>
    <row r="39" spans="1:6">
      <c r="C39" s="78"/>
    </row>
    <row r="42" spans="1:6" ht="15.6">
      <c r="A42" s="33" t="s">
        <v>253</v>
      </c>
      <c r="D42" s="338"/>
    </row>
    <row r="43" spans="1:6" ht="15.6">
      <c r="A43" s="33" t="s">
        <v>254</v>
      </c>
      <c r="D43" s="338"/>
    </row>
    <row r="49" spans="1:1" ht="15.6">
      <c r="A49" s="33"/>
    </row>
    <row r="50" spans="1:1" ht="15.6">
      <c r="A50" s="33"/>
    </row>
  </sheetData>
  <phoneticPr fontId="0" type="noConversion"/>
  <pageMargins left="0.75" right="0.75" top="1.44" bottom="1" header="0.71" footer="0.511811024"/>
  <pageSetup scale="68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9"/>
  <sheetViews>
    <sheetView topLeftCell="A13" zoomScale="75" workbookViewId="0">
      <selection activeCell="B21" sqref="B21"/>
    </sheetView>
  </sheetViews>
  <sheetFormatPr baseColWidth="10" defaultRowHeight="13.2"/>
  <cols>
    <col min="1" max="1" width="35.109375" customWidth="1"/>
    <col min="2" max="2" width="14" bestFit="1" customWidth="1"/>
    <col min="4" max="4" width="11.109375" bestFit="1" customWidth="1"/>
    <col min="5" max="5" width="11.33203125" customWidth="1"/>
    <col min="6" max="6" width="15.44140625" customWidth="1"/>
    <col min="7" max="7" width="14" bestFit="1" customWidth="1"/>
    <col min="8" max="8" width="3.44140625" customWidth="1"/>
  </cols>
  <sheetData>
    <row r="1" spans="1:7" ht="17.399999999999999">
      <c r="A1" s="126" t="str">
        <f>+'ANEXO-1'!A1:G1</f>
        <v>Instituto Nacional de Fomento Cooperativo</v>
      </c>
      <c r="B1" s="126"/>
      <c r="C1" s="9"/>
      <c r="D1" s="9"/>
      <c r="E1" s="9"/>
      <c r="F1" s="9"/>
      <c r="G1" s="4"/>
    </row>
    <row r="2" spans="1:7" ht="17.399999999999999">
      <c r="A2" s="127" t="str">
        <f>+'ANEXO-1.1'!A2</f>
        <v>-INFOCOOP-</v>
      </c>
      <c r="B2" s="127"/>
      <c r="C2" s="9"/>
      <c r="D2" s="9"/>
      <c r="E2" s="9"/>
      <c r="F2" s="9"/>
      <c r="G2" s="4"/>
    </row>
    <row r="3" spans="1:7" ht="15">
      <c r="A3" s="128"/>
      <c r="B3" s="128"/>
      <c r="C3" s="5"/>
      <c r="D3" s="5"/>
      <c r="E3" s="5"/>
      <c r="F3" s="5"/>
      <c r="G3" s="4"/>
    </row>
    <row r="4" spans="1:7" ht="22.8">
      <c r="A4" s="129" t="s">
        <v>113</v>
      </c>
      <c r="B4" s="129"/>
      <c r="C4" s="12"/>
      <c r="D4" s="12"/>
      <c r="E4" s="12"/>
      <c r="F4" s="12"/>
      <c r="G4" s="4"/>
    </row>
    <row r="5" spans="1:7" s="22" customFormat="1" ht="22.8">
      <c r="A5" s="134" t="str">
        <f>+RESULTADOS!A5</f>
        <v>del 01de enero al 31 de marzo del 2020</v>
      </c>
      <c r="B5" s="134"/>
      <c r="C5" s="23"/>
      <c r="D5" s="23"/>
      <c r="E5" s="23"/>
      <c r="F5" s="23"/>
      <c r="G5" s="30"/>
    </row>
    <row r="6" spans="1:7" ht="15.6">
      <c r="A6" s="135"/>
      <c r="B6" s="135"/>
      <c r="C6" s="23"/>
      <c r="D6" s="23"/>
      <c r="E6" s="23"/>
      <c r="F6" s="35"/>
      <c r="G6" s="4"/>
    </row>
    <row r="7" spans="1:7" ht="15.6">
      <c r="A7" s="135" t="str">
        <f>+ACTIVO!A16</f>
        <v>(Miles de colones)</v>
      </c>
      <c r="B7" s="135"/>
      <c r="C7" s="23"/>
      <c r="D7" s="23"/>
      <c r="E7" s="23"/>
      <c r="F7" s="35"/>
      <c r="G7" s="4"/>
    </row>
    <row r="8" spans="1:7" ht="15.6">
      <c r="A8" s="13"/>
      <c r="B8" s="13"/>
      <c r="C8" s="13"/>
      <c r="D8" s="13"/>
      <c r="E8" s="13"/>
      <c r="F8" s="13"/>
    </row>
    <row r="9" spans="1:7" ht="18.600000000000001">
      <c r="A9" s="17"/>
      <c r="B9" s="62" t="s">
        <v>104</v>
      </c>
      <c r="C9" s="62" t="s">
        <v>101</v>
      </c>
      <c r="D9" s="62" t="s">
        <v>103</v>
      </c>
      <c r="E9" s="62" t="s">
        <v>102</v>
      </c>
      <c r="F9" s="62" t="s">
        <v>130</v>
      </c>
      <c r="G9" s="62" t="s">
        <v>105</v>
      </c>
    </row>
    <row r="10" spans="1:7" ht="18.600000000000001">
      <c r="A10" s="36" t="s">
        <v>37</v>
      </c>
    </row>
    <row r="11" spans="1:7">
      <c r="B11" s="206"/>
      <c r="C11" s="206"/>
      <c r="D11" s="206"/>
      <c r="E11" s="206"/>
      <c r="F11" s="206"/>
      <c r="G11" s="38"/>
    </row>
    <row r="12" spans="1:7">
      <c r="A12" t="s">
        <v>38</v>
      </c>
      <c r="B12" s="240">
        <v>1997625</v>
      </c>
      <c r="C12" s="240"/>
      <c r="D12" s="240">
        <v>70751</v>
      </c>
      <c r="E12" s="240">
        <v>11549</v>
      </c>
      <c r="F12" s="240">
        <v>26508</v>
      </c>
      <c r="G12" s="137">
        <f t="shared" ref="G12:G36" si="0">+SUM(B12:F12)</f>
        <v>2106433</v>
      </c>
    </row>
    <row r="13" spans="1:7">
      <c r="A13" t="s">
        <v>39</v>
      </c>
      <c r="B13" s="240">
        <v>67215</v>
      </c>
      <c r="C13" s="240"/>
      <c r="D13" s="240">
        <v>918</v>
      </c>
      <c r="E13" s="240">
        <v>7066</v>
      </c>
      <c r="F13" s="240">
        <v>20377</v>
      </c>
      <c r="G13" s="137">
        <f t="shared" si="0"/>
        <v>95576</v>
      </c>
    </row>
    <row r="14" spans="1:7">
      <c r="A14" t="s">
        <v>40</v>
      </c>
      <c r="B14" s="240">
        <v>38299</v>
      </c>
      <c r="C14" s="240"/>
      <c r="D14" s="240">
        <v>1084</v>
      </c>
      <c r="E14" s="240">
        <v>36</v>
      </c>
      <c r="F14" s="240"/>
      <c r="G14" s="137">
        <f t="shared" si="0"/>
        <v>39419</v>
      </c>
    </row>
    <row r="15" spans="1:7">
      <c r="B15" s="39"/>
      <c r="C15" s="39"/>
      <c r="D15" s="39"/>
      <c r="E15" s="39"/>
      <c r="F15" s="39"/>
      <c r="G15" s="137"/>
    </row>
    <row r="16" spans="1:7" s="1" customFormat="1">
      <c r="A16" s="37" t="s">
        <v>41</v>
      </c>
      <c r="B16" s="40">
        <f t="shared" ref="B16:F16" si="1">SUM(B12:B14)</f>
        <v>2103139</v>
      </c>
      <c r="C16" s="40">
        <f t="shared" si="1"/>
        <v>0</v>
      </c>
      <c r="D16" s="40">
        <f t="shared" si="1"/>
        <v>72753</v>
      </c>
      <c r="E16" s="40">
        <f t="shared" si="1"/>
        <v>18651</v>
      </c>
      <c r="F16" s="40">
        <f t="shared" si="1"/>
        <v>46885</v>
      </c>
      <c r="G16" s="224">
        <f t="shared" si="0"/>
        <v>2241428</v>
      </c>
    </row>
    <row r="17" spans="1:9">
      <c r="B17" s="38"/>
      <c r="C17" s="38"/>
      <c r="D17" s="38"/>
      <c r="E17" s="38"/>
      <c r="F17" s="38"/>
      <c r="G17" s="137"/>
    </row>
    <row r="18" spans="1:9" ht="18.600000000000001">
      <c r="A18" s="36" t="s">
        <v>42</v>
      </c>
      <c r="B18" s="38"/>
      <c r="C18" s="38"/>
      <c r="D18" s="38"/>
      <c r="E18" s="38"/>
      <c r="F18" s="38"/>
      <c r="G18" s="137"/>
    </row>
    <row r="19" spans="1:9">
      <c r="B19" s="38"/>
      <c r="C19" s="38"/>
      <c r="D19" s="38"/>
      <c r="E19" s="38"/>
      <c r="F19" s="38"/>
      <c r="G19" s="137"/>
    </row>
    <row r="20" spans="1:9">
      <c r="A20" t="s">
        <v>111</v>
      </c>
      <c r="B20" s="240">
        <v>768692</v>
      </c>
      <c r="C20" s="240"/>
      <c r="D20" s="240"/>
      <c r="E20" s="240"/>
      <c r="F20" s="240"/>
      <c r="G20" s="137">
        <f t="shared" si="0"/>
        <v>768692</v>
      </c>
    </row>
    <row r="21" spans="1:9">
      <c r="A21" t="s">
        <v>44</v>
      </c>
      <c r="B21" s="240">
        <v>835048</v>
      </c>
      <c r="C21" s="240"/>
      <c r="D21" s="240"/>
      <c r="E21" s="240"/>
      <c r="F21" s="240"/>
      <c r="G21" s="137">
        <f t="shared" si="0"/>
        <v>835048</v>
      </c>
      <c r="I21" s="38" t="s">
        <v>19</v>
      </c>
    </row>
    <row r="22" spans="1:9">
      <c r="A22" t="s">
        <v>45</v>
      </c>
      <c r="B22" s="240"/>
      <c r="C22" s="240"/>
      <c r="D22" s="240"/>
      <c r="E22" s="240"/>
      <c r="F22" s="240"/>
      <c r="G22" s="137">
        <f t="shared" si="0"/>
        <v>0</v>
      </c>
    </row>
    <row r="23" spans="1:9">
      <c r="A23" t="s">
        <v>112</v>
      </c>
      <c r="B23" s="206"/>
      <c r="C23" s="206"/>
      <c r="D23" s="206"/>
      <c r="E23" s="206"/>
      <c r="F23" s="206"/>
      <c r="G23" s="137">
        <f t="shared" si="0"/>
        <v>0</v>
      </c>
    </row>
    <row r="24" spans="1:9">
      <c r="A24" t="s">
        <v>48</v>
      </c>
      <c r="B24" s="240"/>
      <c r="C24" s="240"/>
      <c r="D24" s="240"/>
      <c r="E24" s="240"/>
      <c r="F24" s="240"/>
      <c r="G24" s="137">
        <f t="shared" si="0"/>
        <v>0</v>
      </c>
    </row>
    <row r="25" spans="1:9">
      <c r="A25" t="s">
        <v>49</v>
      </c>
      <c r="B25" s="240">
        <v>36909</v>
      </c>
      <c r="C25" s="240"/>
      <c r="D25" s="240"/>
      <c r="E25" s="240"/>
      <c r="F25" s="240"/>
      <c r="G25" s="137">
        <f t="shared" si="0"/>
        <v>36909</v>
      </c>
    </row>
    <row r="26" spans="1:9">
      <c r="A26" t="s">
        <v>50</v>
      </c>
      <c r="B26" s="241">
        <v>6524</v>
      </c>
      <c r="C26" s="241"/>
      <c r="D26" s="241"/>
      <c r="E26" s="241"/>
      <c r="F26" s="241"/>
      <c r="G26" s="137">
        <f t="shared" si="0"/>
        <v>6524</v>
      </c>
    </row>
    <row r="27" spans="1:9" s="1" customFormat="1">
      <c r="A27" s="37" t="s">
        <v>51</v>
      </c>
      <c r="B27" s="40">
        <f>SUM(B20:B26)</f>
        <v>1647173</v>
      </c>
      <c r="C27" s="40">
        <f>SUM(C20:C26)</f>
        <v>0</v>
      </c>
      <c r="D27" s="40">
        <f>SUM(D20:D26)</f>
        <v>0</v>
      </c>
      <c r="E27" s="40">
        <f>SUM(E20:E26)</f>
        <v>0</v>
      </c>
      <c r="F27" s="40">
        <f>SUM(F20:F26)</f>
        <v>0</v>
      </c>
      <c r="G27" s="225">
        <f t="shared" si="0"/>
        <v>1647173</v>
      </c>
    </row>
    <row r="28" spans="1:9" s="1" customFormat="1">
      <c r="A28" s="37" t="s">
        <v>52</v>
      </c>
      <c r="B28" s="40">
        <f>+B16-B27</f>
        <v>455966</v>
      </c>
      <c r="C28" s="40">
        <f>+C16-C27</f>
        <v>0</v>
      </c>
      <c r="D28" s="40">
        <f>+D16-D27</f>
        <v>72753</v>
      </c>
      <c r="E28" s="40">
        <f>+E16-E27</f>
        <v>18651</v>
      </c>
      <c r="F28" s="40">
        <f>+F16-F27</f>
        <v>46885</v>
      </c>
      <c r="G28" s="224">
        <f t="shared" si="0"/>
        <v>594255</v>
      </c>
    </row>
    <row r="29" spans="1:9">
      <c r="B29" s="38"/>
      <c r="C29" s="38"/>
      <c r="D29" s="38"/>
      <c r="E29" s="38"/>
      <c r="F29" s="38"/>
      <c r="G29" s="137"/>
    </row>
    <row r="30" spans="1:9" ht="18.600000000000001">
      <c r="A30" s="36" t="s">
        <v>40</v>
      </c>
      <c r="B30" s="38"/>
      <c r="C30" s="38"/>
      <c r="D30" s="38"/>
      <c r="E30" s="38"/>
      <c r="F30" s="38"/>
      <c r="G30" s="137"/>
    </row>
    <row r="31" spans="1:9">
      <c r="B31" s="38"/>
      <c r="C31" s="38"/>
      <c r="D31" s="38"/>
      <c r="E31" s="38"/>
      <c r="F31" s="38"/>
      <c r="G31" s="137"/>
    </row>
    <row r="32" spans="1:9">
      <c r="A32" s="321" t="s">
        <v>242</v>
      </c>
      <c r="B32" s="240"/>
      <c r="C32" s="240"/>
      <c r="D32" s="240"/>
      <c r="E32" s="240"/>
      <c r="F32" s="240"/>
      <c r="G32" s="137">
        <f t="shared" si="0"/>
        <v>0</v>
      </c>
    </row>
    <row r="33" spans="1:7">
      <c r="A33" t="s">
        <v>53</v>
      </c>
      <c r="B33" s="240"/>
      <c r="C33" s="240"/>
      <c r="D33" s="240"/>
      <c r="E33" s="240"/>
      <c r="F33" s="240"/>
      <c r="G33" s="137">
        <f t="shared" si="0"/>
        <v>0</v>
      </c>
    </row>
    <row r="34" spans="1:7">
      <c r="A34" t="s">
        <v>46</v>
      </c>
      <c r="B34" s="240">
        <v>-744592</v>
      </c>
      <c r="C34" s="240"/>
      <c r="D34" s="240"/>
      <c r="E34" s="240"/>
      <c r="F34" s="240"/>
      <c r="G34" s="137">
        <f t="shared" ref="G34" si="2">+SUM(B34:F34)</f>
        <v>-744592</v>
      </c>
    </row>
    <row r="35" spans="1:7">
      <c r="A35" t="s">
        <v>118</v>
      </c>
      <c r="B35" s="240">
        <v>131787</v>
      </c>
      <c r="C35" s="240"/>
      <c r="D35" s="240"/>
      <c r="E35" s="240"/>
      <c r="F35" s="240">
        <v>-61</v>
      </c>
      <c r="G35" s="137">
        <f t="shared" si="0"/>
        <v>131726</v>
      </c>
    </row>
    <row r="36" spans="1:7" s="1" customFormat="1" ht="13.8" thickBot="1">
      <c r="A36" s="37" t="s">
        <v>54</v>
      </c>
      <c r="B36" s="178">
        <f>SUM(B32:B35)</f>
        <v>-612805</v>
      </c>
      <c r="C36" s="178">
        <f t="shared" ref="C36:F36" si="3">+C32+C33+C35</f>
        <v>0</v>
      </c>
      <c r="D36" s="178">
        <f t="shared" si="3"/>
        <v>0</v>
      </c>
      <c r="E36" s="178">
        <f t="shared" si="3"/>
        <v>0</v>
      </c>
      <c r="F36" s="178">
        <f t="shared" si="3"/>
        <v>-61</v>
      </c>
      <c r="G36" s="179">
        <f t="shared" si="0"/>
        <v>-612866</v>
      </c>
    </row>
    <row r="37" spans="1:7" s="1" customFormat="1">
      <c r="A37" s="37"/>
      <c r="B37" s="177"/>
      <c r="C37" s="177"/>
      <c r="D37" s="177"/>
      <c r="E37" s="177"/>
      <c r="F37" s="177"/>
      <c r="G37" s="137"/>
    </row>
    <row r="38" spans="1:7" s="1" customFormat="1" ht="13.8" thickBot="1">
      <c r="A38" s="37" t="s">
        <v>55</v>
      </c>
      <c r="B38" s="180">
        <f>+B28+B36</f>
        <v>-156839</v>
      </c>
      <c r="C38" s="180">
        <f>+C28+C36</f>
        <v>0</v>
      </c>
      <c r="D38" s="180">
        <f>+D28+D36</f>
        <v>72753</v>
      </c>
      <c r="E38" s="180">
        <f>+E28+E36</f>
        <v>18651</v>
      </c>
      <c r="F38" s="180">
        <f>+F28+F36</f>
        <v>46824</v>
      </c>
      <c r="G38" s="181">
        <f>+SUM(B38:F38)</f>
        <v>-18611</v>
      </c>
    </row>
    <row r="39" spans="1:7">
      <c r="B39" s="38"/>
      <c r="C39" s="38"/>
      <c r="D39" s="38"/>
      <c r="E39" s="38"/>
      <c r="F39" s="38"/>
      <c r="G39" s="38"/>
    </row>
    <row r="40" spans="1:7">
      <c r="B40" s="38"/>
      <c r="C40" s="38" t="s">
        <v>19</v>
      </c>
      <c r="D40" s="38"/>
      <c r="E40" s="38"/>
      <c r="F40" s="38"/>
      <c r="G40" s="38"/>
    </row>
    <row r="41" spans="1:7">
      <c r="C41" s="38"/>
      <c r="D41" s="38"/>
      <c r="E41" s="38"/>
      <c r="F41" s="38"/>
      <c r="G41" s="38"/>
    </row>
    <row r="42" spans="1:7">
      <c r="C42" s="38"/>
      <c r="D42" s="38"/>
      <c r="E42" s="38"/>
      <c r="F42" s="38"/>
      <c r="G42" s="38"/>
    </row>
    <row r="43" spans="1:7">
      <c r="C43" s="38"/>
      <c r="D43" s="38"/>
      <c r="E43" s="38"/>
      <c r="F43" s="38"/>
      <c r="G43" s="38"/>
    </row>
    <row r="44" spans="1:7">
      <c r="C44" s="38"/>
      <c r="D44" s="38"/>
      <c r="E44" s="38"/>
      <c r="F44" s="38"/>
      <c r="G44" s="38"/>
    </row>
    <row r="45" spans="1:7">
      <c r="C45" s="38"/>
      <c r="D45" s="38"/>
      <c r="E45" s="38"/>
      <c r="F45" s="38"/>
      <c r="G45" s="38"/>
    </row>
    <row r="46" spans="1:7">
      <c r="C46" s="38"/>
      <c r="D46" s="38"/>
      <c r="E46" s="38"/>
      <c r="F46" s="38"/>
      <c r="G46" s="38"/>
    </row>
    <row r="47" spans="1:7">
      <c r="C47" s="38"/>
      <c r="D47" s="38"/>
      <c r="E47" s="38"/>
      <c r="F47" s="38"/>
      <c r="G47" s="38"/>
    </row>
    <row r="48" spans="1:7">
      <c r="C48" s="38"/>
      <c r="D48" s="38"/>
      <c r="E48" s="38"/>
      <c r="F48" s="38"/>
      <c r="G48" s="38"/>
    </row>
    <row r="49" spans="3:7">
      <c r="C49" s="38"/>
      <c r="D49" s="38"/>
      <c r="E49" s="38"/>
      <c r="F49" s="38"/>
      <c r="G49" s="38"/>
    </row>
    <row r="50" spans="3:7">
      <c r="C50" s="38"/>
      <c r="D50" s="38"/>
      <c r="E50" s="38"/>
      <c r="F50" s="38"/>
      <c r="G50" s="38"/>
    </row>
    <row r="51" spans="3:7">
      <c r="C51" s="38"/>
      <c r="D51" s="38"/>
      <c r="E51" s="38"/>
      <c r="F51" s="38"/>
      <c r="G51" s="38"/>
    </row>
    <row r="52" spans="3:7">
      <c r="C52" s="38"/>
      <c r="D52" s="38"/>
      <c r="E52" s="38"/>
      <c r="F52" s="38"/>
      <c r="G52" s="38"/>
    </row>
    <row r="53" spans="3:7">
      <c r="C53" s="38"/>
      <c r="D53" s="38"/>
      <c r="E53" s="38"/>
      <c r="F53" s="38"/>
      <c r="G53" s="38"/>
    </row>
    <row r="54" spans="3:7">
      <c r="C54" s="38"/>
      <c r="D54" s="38"/>
      <c r="E54" s="38"/>
      <c r="F54" s="38"/>
      <c r="G54" s="38"/>
    </row>
    <row r="55" spans="3:7">
      <c r="C55" s="38"/>
      <c r="D55" s="38"/>
      <c r="E55" s="38"/>
      <c r="F55" s="38"/>
      <c r="G55" s="38"/>
    </row>
    <row r="56" spans="3:7">
      <c r="C56" s="38"/>
      <c r="D56" s="38"/>
      <c r="E56" s="38"/>
      <c r="F56" s="38"/>
      <c r="G56" s="38"/>
    </row>
    <row r="57" spans="3:7">
      <c r="C57" s="38"/>
      <c r="D57" s="38"/>
      <c r="E57" s="38"/>
      <c r="F57" s="38"/>
      <c r="G57" s="38"/>
    </row>
    <row r="58" spans="3:7">
      <c r="C58" s="38"/>
      <c r="D58" s="38"/>
      <c r="E58" s="38"/>
      <c r="F58" s="38"/>
      <c r="G58" s="38"/>
    </row>
    <row r="59" spans="3:7">
      <c r="C59" s="38"/>
      <c r="D59" s="38"/>
      <c r="E59" s="38"/>
      <c r="F59" s="38"/>
      <c r="G59" s="38"/>
    </row>
    <row r="60" spans="3:7">
      <c r="C60" s="38"/>
      <c r="D60" s="38"/>
      <c r="E60" s="38"/>
      <c r="F60" s="38"/>
      <c r="G60" s="38"/>
    </row>
    <row r="61" spans="3:7">
      <c r="C61" s="38"/>
      <c r="D61" s="38"/>
      <c r="E61" s="38"/>
      <c r="F61" s="38"/>
      <c r="G61" s="38"/>
    </row>
    <row r="62" spans="3:7">
      <c r="C62" s="38"/>
      <c r="D62" s="38"/>
      <c r="E62" s="38"/>
      <c r="F62" s="38"/>
      <c r="G62" s="38"/>
    </row>
    <row r="63" spans="3:7">
      <c r="C63" s="38"/>
      <c r="D63" s="38"/>
      <c r="E63" s="38"/>
      <c r="F63" s="38"/>
      <c r="G63" s="38"/>
    </row>
    <row r="64" spans="3:7">
      <c r="C64" s="38"/>
      <c r="D64" s="38"/>
      <c r="E64" s="38"/>
      <c r="F64" s="38"/>
      <c r="G64" s="38"/>
    </row>
    <row r="65" spans="3:7">
      <c r="C65" s="38"/>
      <c r="D65" s="38"/>
      <c r="E65" s="38"/>
      <c r="F65" s="38"/>
      <c r="G65" s="38"/>
    </row>
    <row r="66" spans="3:7">
      <c r="C66" s="38"/>
      <c r="D66" s="38"/>
      <c r="E66" s="38"/>
      <c r="F66" s="38"/>
      <c r="G66" s="38"/>
    </row>
    <row r="67" spans="3:7">
      <c r="C67" s="38"/>
      <c r="D67" s="38"/>
      <c r="E67" s="38"/>
      <c r="F67" s="38"/>
      <c r="G67" s="38"/>
    </row>
    <row r="68" spans="3:7">
      <c r="C68" s="38"/>
      <c r="D68" s="38"/>
      <c r="E68" s="38"/>
      <c r="F68" s="38"/>
      <c r="G68" s="38"/>
    </row>
    <row r="69" spans="3:7">
      <c r="C69" s="38"/>
      <c r="D69" s="38"/>
      <c r="E69" s="38"/>
      <c r="F69" s="38"/>
      <c r="G69" s="38"/>
    </row>
    <row r="70" spans="3:7">
      <c r="C70" s="38"/>
      <c r="D70" s="38"/>
      <c r="E70" s="38"/>
      <c r="F70" s="38"/>
      <c r="G70" s="38"/>
    </row>
    <row r="71" spans="3:7">
      <c r="C71" s="38"/>
      <c r="D71" s="38"/>
      <c r="E71" s="38"/>
      <c r="F71" s="38"/>
      <c r="G71" s="38"/>
    </row>
    <row r="72" spans="3:7">
      <c r="C72" s="38"/>
      <c r="D72" s="38"/>
      <c r="E72" s="38"/>
      <c r="F72" s="38"/>
      <c r="G72" s="38"/>
    </row>
    <row r="73" spans="3:7">
      <c r="C73" s="38"/>
      <c r="D73" s="38"/>
      <c r="E73" s="38"/>
      <c r="F73" s="38"/>
      <c r="G73" s="38"/>
    </row>
    <row r="74" spans="3:7">
      <c r="C74" s="38"/>
      <c r="D74" s="38"/>
      <c r="E74" s="38"/>
      <c r="F74" s="38"/>
      <c r="G74" s="38"/>
    </row>
    <row r="75" spans="3:7">
      <c r="C75" s="38"/>
      <c r="D75" s="38"/>
      <c r="E75" s="38"/>
      <c r="F75" s="38"/>
      <c r="G75" s="38"/>
    </row>
    <row r="76" spans="3:7">
      <c r="C76" s="38"/>
      <c r="D76" s="38"/>
      <c r="E76" s="38"/>
      <c r="F76" s="38"/>
      <c r="G76" s="38"/>
    </row>
    <row r="77" spans="3:7">
      <c r="C77" s="38"/>
      <c r="D77" s="38"/>
      <c r="E77" s="38"/>
      <c r="F77" s="38"/>
      <c r="G77" s="38"/>
    </row>
    <row r="78" spans="3:7">
      <c r="C78" s="38"/>
      <c r="D78" s="38"/>
      <c r="E78" s="38"/>
      <c r="F78" s="38"/>
      <c r="G78" s="38"/>
    </row>
    <row r="79" spans="3:7">
      <c r="C79" s="38"/>
      <c r="D79" s="38"/>
      <c r="E79" s="38"/>
      <c r="F79" s="38"/>
      <c r="G79" s="38"/>
    </row>
  </sheetData>
  <phoneticPr fontId="0" type="noConversion"/>
  <pageMargins left="0.5" right="0.5" top="1.08" bottom="1" header="0.511811024" footer="0.511811024"/>
  <pageSetup scale="84" orientation="portrait" r:id="rId1"/>
  <headerFooter alignWithMargins="0">
    <oddHeader>&amp;R&amp;"Maiandra GD,Normal"&amp;18ANEXO 1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34"/>
  <sheetViews>
    <sheetView topLeftCell="A7" zoomScale="65" workbookViewId="0">
      <selection activeCell="B18" sqref="B18"/>
    </sheetView>
  </sheetViews>
  <sheetFormatPr baseColWidth="10" defaultColWidth="11.44140625" defaultRowHeight="15"/>
  <cols>
    <col min="1" max="1" width="46.5546875" style="3" customWidth="1"/>
    <col min="2" max="2" width="18.109375" style="3" bestFit="1" customWidth="1"/>
    <col min="3" max="3" width="15.88671875" style="60" customWidth="1"/>
    <col min="4" max="4" width="14.88671875" style="60" customWidth="1"/>
    <col min="5" max="5" width="16.88671875" style="60" bestFit="1" customWidth="1"/>
    <col min="6" max="6" width="16.33203125" style="60" bestFit="1" customWidth="1"/>
    <col min="7" max="7" width="21" style="60" customWidth="1"/>
    <col min="8" max="16384" width="11.44140625" style="3"/>
  </cols>
  <sheetData>
    <row r="1" spans="1:7" s="10" customFormat="1" ht="20.25" customHeight="1">
      <c r="A1" s="141" t="s">
        <v>0</v>
      </c>
      <c r="B1" s="141"/>
      <c r="C1" s="162"/>
      <c r="D1" s="162"/>
      <c r="E1" s="162"/>
      <c r="F1" s="162"/>
      <c r="G1" s="162"/>
    </row>
    <row r="2" spans="1:7" s="10" customFormat="1" ht="20.25" customHeight="1">
      <c r="A2" s="144" t="s">
        <v>1</v>
      </c>
      <c r="B2" s="144"/>
      <c r="C2" s="163"/>
      <c r="D2" s="163"/>
      <c r="E2" s="163"/>
      <c r="F2" s="163"/>
      <c r="G2" s="163"/>
    </row>
    <row r="3" spans="1:7" ht="20.25" customHeight="1">
      <c r="A3" s="152"/>
      <c r="B3" s="152"/>
      <c r="C3" s="146"/>
      <c r="D3" s="146"/>
      <c r="E3" s="146"/>
      <c r="F3" s="146"/>
      <c r="G3" s="146"/>
    </row>
    <row r="4" spans="1:7" s="2" customFormat="1" ht="20.25" customHeight="1">
      <c r="A4" s="164" t="s">
        <v>100</v>
      </c>
      <c r="B4" s="164"/>
      <c r="C4" s="165"/>
      <c r="D4" s="165"/>
      <c r="E4" s="165"/>
      <c r="F4" s="165"/>
      <c r="G4" s="165"/>
    </row>
    <row r="5" spans="1:7" s="29" customFormat="1" ht="20.25" customHeight="1">
      <c r="A5" s="356" t="str">
        <f>+ACTIVO!A14</f>
        <v>Al 31 de marzo del 2020</v>
      </c>
      <c r="B5" s="356"/>
      <c r="C5" s="356"/>
      <c r="D5" s="356"/>
      <c r="E5" s="356"/>
      <c r="F5" s="356"/>
      <c r="G5" s="356"/>
    </row>
    <row r="6" spans="1:7" s="29" customFormat="1" ht="20.25" customHeight="1">
      <c r="A6" s="152" t="str">
        <f>+ACTIVO!A16</f>
        <v>(Miles de colones)</v>
      </c>
      <c r="B6" s="152"/>
      <c r="C6" s="145"/>
      <c r="D6" s="145"/>
      <c r="E6" s="145"/>
      <c r="F6" s="145"/>
      <c r="G6" s="145"/>
    </row>
    <row r="7" spans="1:7" s="29" customFormat="1" ht="20.25" customHeight="1">
      <c r="A7" s="136"/>
      <c r="B7" s="136"/>
      <c r="C7" s="35"/>
      <c r="D7" s="35"/>
      <c r="E7" s="35"/>
      <c r="F7" s="35"/>
      <c r="G7" s="35"/>
    </row>
    <row r="8" spans="1:7" s="29" customFormat="1" ht="20.25" customHeight="1">
      <c r="A8" s="136"/>
      <c r="B8" s="136"/>
      <c r="C8" s="35"/>
      <c r="D8" s="35"/>
      <c r="E8" s="35"/>
      <c r="F8" s="35"/>
      <c r="G8" s="35"/>
    </row>
    <row r="9" spans="1:7" ht="20.25" customHeight="1">
      <c r="A9" s="13"/>
      <c r="B9" s="13"/>
      <c r="C9" s="61"/>
      <c r="D9" s="61"/>
      <c r="E9" s="61"/>
      <c r="F9" s="61"/>
    </row>
    <row r="10" spans="1:7" s="14" customFormat="1" ht="20.25" customHeight="1">
      <c r="A10"/>
      <c r="B10" s="111" t="s">
        <v>104</v>
      </c>
      <c r="C10" s="111" t="s">
        <v>101</v>
      </c>
      <c r="D10" s="111" t="s">
        <v>103</v>
      </c>
      <c r="E10" s="111" t="s">
        <v>102</v>
      </c>
      <c r="F10" s="111" t="s">
        <v>129</v>
      </c>
      <c r="G10" s="111" t="s">
        <v>105</v>
      </c>
    </row>
    <row r="11" spans="1:7" ht="23.25" customHeight="1">
      <c r="A11" s="17" t="s">
        <v>106</v>
      </c>
      <c r="B11" s="60"/>
    </row>
    <row r="12" spans="1:7" s="7" customFormat="1" ht="23.25" customHeight="1">
      <c r="A12" s="7" t="s">
        <v>9</v>
      </c>
      <c r="B12" s="242">
        <v>859729</v>
      </c>
      <c r="C12" s="242">
        <v>3934</v>
      </c>
      <c r="D12" s="242">
        <v>148922</v>
      </c>
      <c r="E12" s="242">
        <v>42596</v>
      </c>
      <c r="F12" s="242">
        <v>51180</v>
      </c>
      <c r="G12" s="83">
        <f t="shared" ref="G12:G23" si="0">SUM(B12:F12)</f>
        <v>1106361</v>
      </c>
    </row>
    <row r="13" spans="1:7" s="7" customFormat="1" ht="23.25" customHeight="1">
      <c r="A13" s="7" t="s">
        <v>132</v>
      </c>
      <c r="B13" s="242">
        <v>16102502</v>
      </c>
      <c r="C13" s="242"/>
      <c r="D13" s="242">
        <v>300000</v>
      </c>
      <c r="E13" s="242">
        <v>685000</v>
      </c>
      <c r="F13" s="242">
        <v>2135000</v>
      </c>
      <c r="G13" s="83">
        <f t="shared" si="0"/>
        <v>19222502</v>
      </c>
    </row>
    <row r="14" spans="1:7" s="7" customFormat="1" ht="23.25" customHeight="1">
      <c r="A14" s="7" t="s">
        <v>10</v>
      </c>
      <c r="B14" s="242">
        <v>790331</v>
      </c>
      <c r="C14" s="242"/>
      <c r="D14" s="242">
        <v>40281</v>
      </c>
      <c r="E14" s="242">
        <v>15297</v>
      </c>
      <c r="F14" s="242">
        <v>41253</v>
      </c>
      <c r="G14" s="83">
        <f t="shared" si="0"/>
        <v>887162</v>
      </c>
    </row>
    <row r="15" spans="1:7" s="7" customFormat="1" ht="23.25" customHeight="1">
      <c r="A15" s="7" t="s">
        <v>11</v>
      </c>
      <c r="B15" s="242">
        <v>85663</v>
      </c>
      <c r="C15" s="242">
        <v>7618</v>
      </c>
      <c r="D15" s="242">
        <v>2315</v>
      </c>
      <c r="E15" s="242">
        <v>250</v>
      </c>
      <c r="F15" s="242"/>
      <c r="G15" s="83">
        <f t="shared" si="0"/>
        <v>95846</v>
      </c>
    </row>
    <row r="16" spans="1:7" s="7" customFormat="1" ht="23.25" customHeight="1">
      <c r="A16" s="7" t="s">
        <v>12</v>
      </c>
      <c r="B16" s="242">
        <v>95469912</v>
      </c>
      <c r="C16" s="242"/>
      <c r="D16" s="242">
        <v>4214324</v>
      </c>
      <c r="E16" s="242">
        <v>396032</v>
      </c>
      <c r="F16" s="242">
        <v>271003</v>
      </c>
      <c r="G16" s="83">
        <f t="shared" si="0"/>
        <v>100351271</v>
      </c>
    </row>
    <row r="17" spans="1:7" s="7" customFormat="1" ht="23.25" customHeight="1">
      <c r="A17" s="7" t="s">
        <v>13</v>
      </c>
      <c r="B17" s="242">
        <v>5400</v>
      </c>
      <c r="C17" s="242"/>
      <c r="D17" s="242"/>
      <c r="E17" s="242"/>
      <c r="F17" s="242"/>
      <c r="G17" s="83">
        <f t="shared" si="0"/>
        <v>5400</v>
      </c>
    </row>
    <row r="18" spans="1:7" s="7" customFormat="1" ht="23.25" customHeight="1">
      <c r="A18" s="7" t="s">
        <v>14</v>
      </c>
      <c r="B18" s="242">
        <v>3518888</v>
      </c>
      <c r="C18" s="242"/>
      <c r="D18" s="242"/>
      <c r="E18" s="242"/>
      <c r="F18" s="242"/>
      <c r="G18" s="83">
        <f t="shared" si="0"/>
        <v>3518888</v>
      </c>
    </row>
    <row r="19" spans="1:7" s="7" customFormat="1" ht="23.25" customHeight="1">
      <c r="A19" s="7" t="s">
        <v>15</v>
      </c>
      <c r="B19" s="242">
        <v>12600701</v>
      </c>
      <c r="C19" s="242"/>
      <c r="D19" s="242">
        <v>124536</v>
      </c>
      <c r="E19" s="242"/>
      <c r="F19" s="242">
        <v>144000</v>
      </c>
      <c r="G19" s="83">
        <f t="shared" si="0"/>
        <v>12869237</v>
      </c>
    </row>
    <row r="20" spans="1:7" s="7" customFormat="1" ht="23.25" customHeight="1">
      <c r="A20" s="7" t="s">
        <v>107</v>
      </c>
      <c r="B20" s="242">
        <v>27682</v>
      </c>
      <c r="C20" s="242"/>
      <c r="D20" s="242"/>
      <c r="E20" s="242"/>
      <c r="F20" s="242"/>
      <c r="G20" s="83">
        <f t="shared" si="0"/>
        <v>27682</v>
      </c>
    </row>
    <row r="21" spans="1:7" s="7" customFormat="1" ht="23.25" customHeight="1">
      <c r="A21" s="7" t="s">
        <v>108</v>
      </c>
      <c r="B21" s="242">
        <v>3229766</v>
      </c>
      <c r="C21" s="242"/>
      <c r="D21" s="242">
        <v>10440</v>
      </c>
      <c r="E21" s="242"/>
      <c r="F21" s="242"/>
      <c r="G21" s="83">
        <f t="shared" si="0"/>
        <v>3240206</v>
      </c>
    </row>
    <row r="22" spans="1:7" s="7" customFormat="1" ht="23.25" customHeight="1">
      <c r="B22" s="242"/>
      <c r="C22" s="242"/>
      <c r="D22" s="242"/>
      <c r="E22" s="242"/>
      <c r="F22" s="242"/>
      <c r="G22" s="83">
        <f t="shared" si="0"/>
        <v>0</v>
      </c>
    </row>
    <row r="23" spans="1:7" s="34" customFormat="1" ht="23.25" customHeight="1">
      <c r="A23" s="31" t="s">
        <v>17</v>
      </c>
      <c r="B23" s="112">
        <f>SUM(B12:B22)</f>
        <v>132690574</v>
      </c>
      <c r="C23" s="112">
        <f>SUM(C12:C22)</f>
        <v>11552</v>
      </c>
      <c r="D23" s="112">
        <f>SUM(D12:D22)</f>
        <v>4840818</v>
      </c>
      <c r="E23" s="112">
        <f>+SUM(E12:E22)</f>
        <v>1139175</v>
      </c>
      <c r="F23" s="112">
        <f>SUM(F12:F22)</f>
        <v>2642436</v>
      </c>
      <c r="G23" s="220">
        <f t="shared" si="0"/>
        <v>141324555</v>
      </c>
    </row>
    <row r="24" spans="1:7" s="11" customFormat="1" ht="25.5" customHeight="1">
      <c r="A24" s="121" t="s">
        <v>109</v>
      </c>
      <c r="B24" s="122">
        <f t="shared" ref="B24:G24" si="1">+B23/$G$23</f>
        <v>0.93890671723678876</v>
      </c>
      <c r="C24" s="122">
        <f t="shared" si="1"/>
        <v>8.1740926054923717E-5</v>
      </c>
      <c r="D24" s="122">
        <f t="shared" si="1"/>
        <v>3.425319824994319E-2</v>
      </c>
      <c r="E24" s="122">
        <f t="shared" si="1"/>
        <v>8.0607011286892068E-3</v>
      </c>
      <c r="F24" s="122">
        <f t="shared" si="1"/>
        <v>1.8697642458523928E-2</v>
      </c>
      <c r="G24" s="122">
        <f t="shared" si="1"/>
        <v>1</v>
      </c>
    </row>
    <row r="25" spans="1:7" s="11" customFormat="1" ht="15.6">
      <c r="B25" s="71"/>
      <c r="C25" s="71"/>
      <c r="D25" s="71"/>
      <c r="E25" s="71"/>
      <c r="F25" s="71"/>
      <c r="G25" s="219"/>
    </row>
    <row r="26" spans="1:7" ht="15.6">
      <c r="B26" s="60"/>
      <c r="G26" s="83"/>
    </row>
    <row r="27" spans="1:7" ht="15.6">
      <c r="A27" s="3" t="s">
        <v>18</v>
      </c>
      <c r="B27" s="83">
        <v>181620319</v>
      </c>
      <c r="C27" s="83">
        <v>365031</v>
      </c>
      <c r="D27" s="83">
        <v>6238017</v>
      </c>
      <c r="E27" s="83">
        <v>69084632</v>
      </c>
      <c r="F27" s="83">
        <v>2677833</v>
      </c>
      <c r="G27" s="83">
        <f>SUM(B27:F27)</f>
        <v>259985832</v>
      </c>
    </row>
    <row r="28" spans="1:7">
      <c r="B28" s="60"/>
    </row>
    <row r="29" spans="1:7">
      <c r="B29" s="60"/>
    </row>
    <row r="30" spans="1:7">
      <c r="B30" s="60"/>
    </row>
    <row r="31" spans="1:7">
      <c r="B31" s="60"/>
    </row>
    <row r="32" spans="1:7">
      <c r="B32" s="60"/>
    </row>
    <row r="33" spans="2:2">
      <c r="B33" s="60"/>
    </row>
    <row r="34" spans="2:2">
      <c r="B34" s="60"/>
    </row>
  </sheetData>
  <mergeCells count="1">
    <mergeCell ref="A5:G5"/>
  </mergeCells>
  <phoneticPr fontId="0" type="noConversion"/>
  <pageMargins left="0.5" right="0.5" top="2.21" bottom="1" header="0.511811024" footer="0.511811024"/>
  <pageSetup scale="65" orientation="portrait" horizontalDpi="360" verticalDpi="360" r:id="rId1"/>
  <headerFooter alignWithMargins="0">
    <oddHeader>&amp;R&amp;"Maiandra GD,Normal"&amp;18ANEXO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34"/>
  <sheetViews>
    <sheetView topLeftCell="A10" zoomScale="65" workbookViewId="0">
      <selection activeCell="C16" sqref="C16"/>
    </sheetView>
  </sheetViews>
  <sheetFormatPr baseColWidth="10" defaultColWidth="11.44140625" defaultRowHeight="13.2"/>
  <cols>
    <col min="1" max="1" width="42.44140625" style="28" customWidth="1"/>
    <col min="2" max="2" width="20.44140625" style="28" customWidth="1"/>
    <col min="3" max="3" width="13.88671875" style="72" customWidth="1"/>
    <col min="4" max="4" width="15.33203125" style="72" bestFit="1" customWidth="1"/>
    <col min="5" max="5" width="16.88671875" style="73" bestFit="1" customWidth="1"/>
    <col min="6" max="6" width="16.109375" style="74" bestFit="1" customWidth="1"/>
    <col min="7" max="7" width="18.109375" style="59" customWidth="1"/>
    <col min="8" max="16384" width="11.44140625" style="22"/>
  </cols>
  <sheetData>
    <row r="1" spans="1:7" customFormat="1" ht="22.5" customHeight="1">
      <c r="A1" s="126" t="str">
        <f>+'ANEXO-1'!A1:G1</f>
        <v>Instituto Nacional de Fomento Cooperativo</v>
      </c>
      <c r="B1" s="126"/>
      <c r="C1" s="9"/>
      <c r="D1" s="9"/>
      <c r="E1" s="51"/>
      <c r="F1" s="51"/>
      <c r="G1" s="4"/>
    </row>
    <row r="2" spans="1:7" customFormat="1" ht="22.5" customHeight="1">
      <c r="A2" s="127" t="str">
        <f>+'ANEXO-1'!A2:G2</f>
        <v>-INFOCOOP-</v>
      </c>
      <c r="B2" s="127"/>
      <c r="C2" s="9"/>
      <c r="D2" s="9"/>
      <c r="E2" s="51"/>
      <c r="F2" s="51"/>
      <c r="G2" s="4"/>
    </row>
    <row r="3" spans="1:7" customFormat="1" ht="21" customHeight="1">
      <c r="A3" s="128"/>
      <c r="B3" s="128"/>
      <c r="C3" s="5"/>
      <c r="D3" s="5"/>
      <c r="E3" s="52"/>
      <c r="F3" s="52"/>
      <c r="G3" s="4"/>
    </row>
    <row r="4" spans="1:7" customFormat="1" ht="22.5" customHeight="1">
      <c r="A4" s="129" t="str">
        <f>+'ANEXO-1'!A4:G4</f>
        <v>Balance de Situación por Fondos</v>
      </c>
      <c r="B4" s="129"/>
      <c r="C4" s="12"/>
      <c r="D4" s="12"/>
      <c r="E4" s="53"/>
      <c r="F4" s="53"/>
      <c r="G4" s="4"/>
    </row>
    <row r="5" spans="1:7" ht="22.5" customHeight="1">
      <c r="A5" s="134" t="str">
        <f>+ACTIVO!A14</f>
        <v>Al 31 de marzo del 2020</v>
      </c>
      <c r="B5" s="134"/>
      <c r="C5" s="23"/>
      <c r="D5" s="23"/>
      <c r="E5" s="54"/>
      <c r="F5" s="55"/>
      <c r="G5" s="4"/>
    </row>
    <row r="6" spans="1:7" ht="22.5" customHeight="1">
      <c r="A6" s="135" t="str">
        <f>+'ANEXO-1'!A6:G6</f>
        <v>(Miles de colones)</v>
      </c>
      <c r="B6" s="135"/>
      <c r="C6" s="23"/>
      <c r="D6" s="23"/>
      <c r="E6" s="54"/>
      <c r="F6" s="55"/>
      <c r="G6" s="4"/>
    </row>
    <row r="7" spans="1:7" ht="22.5" customHeight="1">
      <c r="A7" s="23"/>
      <c r="B7" s="23"/>
      <c r="C7" s="23"/>
      <c r="D7" s="23"/>
      <c r="E7" s="54"/>
      <c r="F7" s="55"/>
      <c r="G7" s="4"/>
    </row>
    <row r="8" spans="1:7" ht="22.5" customHeight="1">
      <c r="A8" s="24" t="s">
        <v>20</v>
      </c>
      <c r="B8" s="62" t="s">
        <v>104</v>
      </c>
      <c r="C8" s="62" t="s">
        <v>101</v>
      </c>
      <c r="D8" s="62" t="s">
        <v>103</v>
      </c>
      <c r="E8" s="62" t="s">
        <v>102</v>
      </c>
      <c r="F8" s="111" t="str">
        <f>+'ANEXO-1'!F10</f>
        <v>COOP.ESC.</v>
      </c>
      <c r="G8" s="8" t="s">
        <v>105</v>
      </c>
    </row>
    <row r="9" spans="1:7" ht="22.5" customHeight="1">
      <c r="A9" s="24" t="s">
        <v>21</v>
      </c>
      <c r="B9" s="60"/>
      <c r="C9" s="63"/>
      <c r="D9" s="64"/>
      <c r="E9" s="64"/>
      <c r="F9" s="60"/>
      <c r="G9" s="117"/>
    </row>
    <row r="10" spans="1:7" ht="22.5" customHeight="1">
      <c r="A10" s="25" t="s">
        <v>22</v>
      </c>
      <c r="B10" s="242">
        <v>1101795</v>
      </c>
      <c r="C10" s="242">
        <v>3914</v>
      </c>
      <c r="D10" s="242">
        <v>12492</v>
      </c>
      <c r="E10" s="242">
        <v>675</v>
      </c>
      <c r="F10" s="242">
        <v>47559</v>
      </c>
      <c r="G10" s="83">
        <f>SUM(B10:F10)</f>
        <v>1166435</v>
      </c>
    </row>
    <row r="11" spans="1:7" ht="22.5" customHeight="1">
      <c r="A11" s="25" t="s">
        <v>23</v>
      </c>
      <c r="B11" s="242">
        <v>426539</v>
      </c>
      <c r="C11" s="242"/>
      <c r="D11" s="242"/>
      <c r="E11" s="242"/>
      <c r="F11" s="242"/>
      <c r="G11" s="83">
        <f>SUM(B11:F11)</f>
        <v>426539</v>
      </c>
    </row>
    <row r="12" spans="1:7" ht="22.5" customHeight="1">
      <c r="A12" s="25" t="s">
        <v>24</v>
      </c>
      <c r="B12" s="242">
        <v>3229766</v>
      </c>
      <c r="C12" s="242"/>
      <c r="D12" s="242">
        <v>10440</v>
      </c>
      <c r="E12" s="242"/>
      <c r="F12" s="242"/>
      <c r="G12" s="83">
        <f>SUM(B12:F12)</f>
        <v>3240206</v>
      </c>
    </row>
    <row r="13" spans="1:7" s="115" customFormat="1" ht="22.5" customHeight="1" thickBot="1">
      <c r="A13" s="114" t="s">
        <v>25</v>
      </c>
      <c r="B13" s="174">
        <f>SUM(B10:B12)</f>
        <v>4758100</v>
      </c>
      <c r="C13" s="174">
        <f>SUM(C10:C12)</f>
        <v>3914</v>
      </c>
      <c r="D13" s="174">
        <f>SUM(D10:D12)</f>
        <v>22932</v>
      </c>
      <c r="E13" s="174">
        <f>SUM(E10:E12)</f>
        <v>675</v>
      </c>
      <c r="F13" s="174">
        <f>SUM(F10:F12)</f>
        <v>47559</v>
      </c>
      <c r="G13" s="221">
        <f>SUM(B13:F13)</f>
        <v>4833180</v>
      </c>
    </row>
    <row r="14" spans="1:7" ht="22.5" customHeight="1">
      <c r="A14" s="24" t="s">
        <v>26</v>
      </c>
      <c r="B14" s="67"/>
      <c r="C14" s="66"/>
      <c r="D14" s="65"/>
      <c r="E14" s="65"/>
      <c r="F14" s="67"/>
      <c r="G14" s="83"/>
    </row>
    <row r="15" spans="1:7" ht="22.5" customHeight="1">
      <c r="A15" s="25" t="s">
        <v>27</v>
      </c>
      <c r="B15" s="242">
        <v>118942492</v>
      </c>
      <c r="C15" s="242"/>
      <c r="D15" s="242">
        <v>580661</v>
      </c>
      <c r="E15" s="242">
        <v>43000</v>
      </c>
      <c r="F15" s="242">
        <v>215000</v>
      </c>
      <c r="G15" s="83">
        <f t="shared" ref="G15:G26" si="0">SUM(B15:F15)</f>
        <v>119781153</v>
      </c>
    </row>
    <row r="16" spans="1:7" customFormat="1" ht="22.5" customHeight="1">
      <c r="A16" s="7" t="s">
        <v>28</v>
      </c>
      <c r="B16" s="242">
        <v>30145859</v>
      </c>
      <c r="C16" s="242">
        <v>7638</v>
      </c>
      <c r="D16" s="242">
        <v>5032213</v>
      </c>
      <c r="E16" s="242">
        <v>1235261</v>
      </c>
      <c r="F16" s="242">
        <v>2444138</v>
      </c>
      <c r="G16" s="83">
        <f t="shared" si="0"/>
        <v>38865109</v>
      </c>
    </row>
    <row r="17" spans="1:7" ht="22.5" customHeight="1">
      <c r="A17" s="25" t="s">
        <v>29</v>
      </c>
      <c r="B17" s="242">
        <v>70242</v>
      </c>
      <c r="C17" s="242"/>
      <c r="D17" s="242"/>
      <c r="E17" s="242"/>
      <c r="F17" s="242"/>
      <c r="G17" s="83">
        <f t="shared" si="0"/>
        <v>70242</v>
      </c>
    </row>
    <row r="18" spans="1:7" ht="22.5" customHeight="1">
      <c r="A18" s="25" t="s">
        <v>30</v>
      </c>
      <c r="B18" s="242">
        <v>1251911</v>
      </c>
      <c r="C18" s="242"/>
      <c r="D18" s="242"/>
      <c r="E18" s="242"/>
      <c r="F18" s="242"/>
      <c r="G18" s="83">
        <f t="shared" si="0"/>
        <v>1251911</v>
      </c>
    </row>
    <row r="19" spans="1:7" ht="22.5" customHeight="1">
      <c r="A19" s="25" t="s">
        <v>31</v>
      </c>
      <c r="B19" s="242">
        <v>55993</v>
      </c>
      <c r="C19" s="242"/>
      <c r="D19" s="242"/>
      <c r="E19" s="242">
        <v>9515</v>
      </c>
      <c r="F19" s="242">
        <v>177005</v>
      </c>
      <c r="G19" s="83">
        <f t="shared" si="0"/>
        <v>242513</v>
      </c>
    </row>
    <row r="20" spans="1:7" ht="22.5" customHeight="1">
      <c r="A20" s="25" t="s">
        <v>172</v>
      </c>
      <c r="B20" s="82">
        <v>-783459</v>
      </c>
      <c r="C20" s="82"/>
      <c r="D20" s="268">
        <v>-253069</v>
      </c>
      <c r="E20" s="82"/>
      <c r="F20" s="268"/>
      <c r="G20" s="83">
        <f t="shared" si="0"/>
        <v>-1036528</v>
      </c>
    </row>
    <row r="21" spans="1:7" ht="22.5" customHeight="1">
      <c r="A21" s="272" t="s">
        <v>198</v>
      </c>
      <c r="B21" s="82">
        <v>-21593725</v>
      </c>
      <c r="C21" s="82"/>
      <c r="D21" s="268">
        <v>-614672</v>
      </c>
      <c r="E21" s="82">
        <v>-167927</v>
      </c>
      <c r="F21" s="268">
        <v>-288091</v>
      </c>
      <c r="G21" s="83">
        <f t="shared" si="0"/>
        <v>-22664415</v>
      </c>
    </row>
    <row r="22" spans="1:7" ht="22.5" customHeight="1" thickBot="1">
      <c r="A22" s="116" t="s">
        <v>114</v>
      </c>
      <c r="B22" s="176">
        <f>+'ANEXO 2'!B38</f>
        <v>-156839</v>
      </c>
      <c r="C22" s="243">
        <f>+'ANEXO 2'!C38</f>
        <v>0</v>
      </c>
      <c r="D22" s="243">
        <f>+'ANEXO 2'!D38</f>
        <v>72753</v>
      </c>
      <c r="E22" s="243">
        <f>+'ANEXO 2'!E38</f>
        <v>18651</v>
      </c>
      <c r="F22" s="243">
        <f>+'ANEXO 2'!F38</f>
        <v>46824</v>
      </c>
      <c r="G22" s="222">
        <f t="shared" si="0"/>
        <v>-18611</v>
      </c>
    </row>
    <row r="23" spans="1:7" ht="22.5" customHeight="1">
      <c r="A23" s="116"/>
      <c r="B23" s="175"/>
      <c r="C23" s="175"/>
      <c r="D23" s="175"/>
      <c r="E23" s="175"/>
      <c r="F23" s="175"/>
      <c r="G23" s="83">
        <f t="shared" si="0"/>
        <v>0</v>
      </c>
    </row>
    <row r="24" spans="1:7" s="1" customFormat="1" ht="15" customHeight="1">
      <c r="A24" s="16" t="s">
        <v>33</v>
      </c>
      <c r="B24" s="113">
        <f t="shared" ref="B24:F24" si="1">SUM(B15:B23)</f>
        <v>127932474</v>
      </c>
      <c r="C24" s="113">
        <f t="shared" si="1"/>
        <v>7638</v>
      </c>
      <c r="D24" s="113">
        <f t="shared" si="1"/>
        <v>4817886</v>
      </c>
      <c r="E24" s="113">
        <f t="shared" si="1"/>
        <v>1138500</v>
      </c>
      <c r="F24" s="113">
        <f t="shared" si="1"/>
        <v>2594876</v>
      </c>
      <c r="G24" s="68">
        <f t="shared" si="0"/>
        <v>136491374</v>
      </c>
    </row>
    <row r="25" spans="1:7" s="1" customFormat="1" ht="15" customHeight="1">
      <c r="A25" s="16"/>
      <c r="B25" s="83"/>
      <c r="C25" s="83"/>
      <c r="D25" s="83"/>
      <c r="E25" s="83"/>
      <c r="F25" s="83"/>
      <c r="G25" s="83">
        <f t="shared" si="0"/>
        <v>0</v>
      </c>
    </row>
    <row r="26" spans="1:7" s="1" customFormat="1" ht="18" customHeight="1">
      <c r="A26" s="16" t="s">
        <v>34</v>
      </c>
      <c r="B26" s="68">
        <f>+B13+B24</f>
        <v>132690574</v>
      </c>
      <c r="C26" s="68">
        <f>+C13+C24</f>
        <v>11552</v>
      </c>
      <c r="D26" s="68">
        <f>+D13+D24</f>
        <v>4840818</v>
      </c>
      <c r="E26" s="68">
        <f>+E13+E24</f>
        <v>1139175</v>
      </c>
      <c r="F26" s="68">
        <f>+F13+F24</f>
        <v>2642435</v>
      </c>
      <c r="G26" s="68">
        <f t="shared" si="0"/>
        <v>141324554</v>
      </c>
    </row>
    <row r="27" spans="1:7" ht="15.6">
      <c r="A27" s="27"/>
      <c r="B27" s="71"/>
      <c r="C27" s="69"/>
      <c r="D27" s="70"/>
      <c r="E27" s="70"/>
      <c r="F27" s="71"/>
      <c r="G27" s="83"/>
    </row>
    <row r="28" spans="1:7" ht="16.2" thickBot="1">
      <c r="A28" s="16" t="s">
        <v>110</v>
      </c>
      <c r="B28" s="110">
        <f>+B26/$G$26</f>
        <v>0.9389067238804093</v>
      </c>
      <c r="C28" s="110">
        <f>+C26/$G$26</f>
        <v>8.1740926633315259E-5</v>
      </c>
      <c r="D28" s="110">
        <f>+D26/$G$26</f>
        <v>3.4253198492315777E-2</v>
      </c>
      <c r="E28" s="110">
        <f>+E26/$G$26</f>
        <v>8.0607011857260127E-3</v>
      </c>
      <c r="F28" s="110">
        <f>+F26/$G$26</f>
        <v>1.8697635514915548E-2</v>
      </c>
      <c r="G28" s="182">
        <f>SUM(B28:F28)</f>
        <v>0.99999999999999989</v>
      </c>
    </row>
    <row r="29" spans="1:7">
      <c r="B29" s="74"/>
      <c r="D29" s="73"/>
      <c r="G29" s="223"/>
    </row>
    <row r="30" spans="1:7">
      <c r="B30" s="74"/>
      <c r="C30" s="76"/>
      <c r="D30" s="73"/>
      <c r="G30" s="223"/>
    </row>
    <row r="31" spans="1:7" ht="15.6">
      <c r="A31" s="3" t="s">
        <v>35</v>
      </c>
      <c r="B31" s="83">
        <f>+'ANEXO-1'!B27</f>
        <v>181620319</v>
      </c>
      <c r="C31" s="83">
        <f>+'ANEXO-1'!C27</f>
        <v>365031</v>
      </c>
      <c r="D31" s="83">
        <f>+'ANEXO-1'!D27</f>
        <v>6238017</v>
      </c>
      <c r="E31" s="83">
        <f>+'ANEXO-1'!E27</f>
        <v>69084632</v>
      </c>
      <c r="F31" s="83">
        <f>+'ANEXO-1'!F27</f>
        <v>2677833</v>
      </c>
      <c r="G31" s="83">
        <f>SUM(B31:F31)</f>
        <v>259985832</v>
      </c>
    </row>
    <row r="32" spans="1:7">
      <c r="B32" s="74"/>
      <c r="D32" s="73"/>
    </row>
    <row r="33" spans="2:4">
      <c r="B33" s="74"/>
      <c r="D33" s="73"/>
    </row>
    <row r="34" spans="2:4">
      <c r="B34" s="74"/>
    </row>
  </sheetData>
  <phoneticPr fontId="0" type="noConversion"/>
  <pageMargins left="0.5" right="0.5" top="1.5" bottom="1" header="0.511811024" footer="0.511811024"/>
  <pageSetup scale="68" orientation="portrait" horizontalDpi="360" verticalDpi="360" r:id="rId1"/>
  <headerFooter alignWithMargins="0">
    <oddHeader>&amp;R&amp;"Maiandra GD,Normal"&amp;18ANEXO 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tabSelected="1" topLeftCell="A28" zoomScale="75" workbookViewId="0">
      <selection activeCell="A50" sqref="A50"/>
    </sheetView>
  </sheetViews>
  <sheetFormatPr baseColWidth="10" defaultColWidth="11.44140625" defaultRowHeight="13.2"/>
  <cols>
    <col min="1" max="1" width="46.5546875" style="28" customWidth="1"/>
    <col min="2" max="2" width="9.109375" style="28" customWidth="1"/>
    <col min="3" max="3" width="21.88671875" style="57" customWidth="1"/>
    <col min="4" max="4" width="20.6640625" style="57" customWidth="1"/>
    <col min="5" max="5" width="21.88671875" style="58" customWidth="1"/>
    <col min="6" max="6" width="11.44140625" style="75"/>
    <col min="7" max="16384" width="11.44140625" style="22"/>
  </cols>
  <sheetData>
    <row r="1" spans="1:6" customFormat="1" ht="22.5" customHeight="1">
      <c r="A1" s="141" t="s">
        <v>136</v>
      </c>
      <c r="B1" s="142"/>
      <c r="C1" s="143"/>
      <c r="D1" s="143"/>
      <c r="E1" s="51"/>
      <c r="F1" s="104"/>
    </row>
    <row r="2" spans="1:6" customFormat="1" ht="22.5" customHeight="1">
      <c r="A2" s="144" t="s">
        <v>1</v>
      </c>
      <c r="B2" s="142"/>
      <c r="C2" s="143"/>
      <c r="D2" s="143"/>
      <c r="E2" s="51"/>
      <c r="F2" s="104"/>
    </row>
    <row r="3" spans="1:6" customFormat="1" ht="21" customHeight="1">
      <c r="A3" s="145"/>
      <c r="B3" s="145"/>
      <c r="C3" s="146"/>
      <c r="D3" s="146"/>
      <c r="E3" s="52"/>
      <c r="F3" s="104"/>
    </row>
    <row r="4" spans="1:6" customFormat="1" ht="22.5" customHeight="1">
      <c r="A4" s="228" t="s">
        <v>2</v>
      </c>
      <c r="B4" s="234"/>
      <c r="C4" s="143"/>
      <c r="D4" s="143"/>
      <c r="E4" s="53"/>
      <c r="F4" s="104"/>
    </row>
    <row r="5" spans="1:6" ht="22.5" customHeight="1">
      <c r="A5" s="229" t="str">
        <f>+ACTIVO!A14</f>
        <v>Al 31 de marzo del 2020</v>
      </c>
      <c r="B5" s="235"/>
      <c r="C5" s="149"/>
      <c r="D5" s="149"/>
      <c r="E5" s="55"/>
    </row>
    <row r="6" spans="1:6" ht="22.5" customHeight="1">
      <c r="A6" s="230" t="str">
        <f>+ACTIVO!A15</f>
        <v>(con cifras comparativas al  31 de marzo del 2019)</v>
      </c>
      <c r="B6" s="236"/>
      <c r="C6" s="149"/>
      <c r="D6" s="149"/>
      <c r="E6" s="55"/>
    </row>
    <row r="7" spans="1:6" ht="20.25" customHeight="1">
      <c r="A7" s="230" t="s">
        <v>3</v>
      </c>
      <c r="B7" s="236"/>
      <c r="C7" s="149"/>
      <c r="D7" s="149"/>
      <c r="E7" s="55"/>
    </row>
    <row r="8" spans="1:6" ht="22.5" customHeight="1">
      <c r="A8" s="147"/>
      <c r="B8" s="13"/>
      <c r="C8" s="41"/>
      <c r="D8" s="41"/>
      <c r="E8" s="95" t="s">
        <v>4</v>
      </c>
      <c r="F8" s="96"/>
    </row>
    <row r="9" spans="1:6" ht="22.5" customHeight="1">
      <c r="A9" s="150"/>
      <c r="B9" s="8" t="s">
        <v>6</v>
      </c>
      <c r="C9" s="231">
        <f>+ACTIVO!C18</f>
        <v>2020</v>
      </c>
      <c r="D9" s="232">
        <f>+ACTIVO!D18</f>
        <v>2019</v>
      </c>
      <c r="E9" s="42" t="s">
        <v>7</v>
      </c>
      <c r="F9" s="97" t="s">
        <v>8</v>
      </c>
    </row>
    <row r="10" spans="1:6" ht="22.5" customHeight="1">
      <c r="A10" s="183" t="s">
        <v>20</v>
      </c>
      <c r="B10" s="8"/>
      <c r="C10" s="231"/>
      <c r="D10" s="232"/>
      <c r="E10" s="42"/>
      <c r="F10" s="97"/>
    </row>
    <row r="11" spans="1:6" ht="22.5" customHeight="1">
      <c r="A11" s="150"/>
      <c r="B11" s="8"/>
      <c r="C11" s="231"/>
      <c r="D11" s="232"/>
      <c r="E11" s="42"/>
      <c r="F11" s="97"/>
    </row>
    <row r="12" spans="1:6" ht="22.5" customHeight="1">
      <c r="A12" s="183" t="s">
        <v>171</v>
      </c>
      <c r="B12" s="8"/>
      <c r="C12" s="231"/>
      <c r="D12" s="232"/>
      <c r="E12" s="42"/>
      <c r="F12" s="97"/>
    </row>
    <row r="13" spans="1:6" ht="22.5" customHeight="1">
      <c r="A13" s="150"/>
      <c r="B13" s="151"/>
      <c r="C13" s="237"/>
      <c r="D13" s="237"/>
      <c r="E13" s="55"/>
    </row>
    <row r="14" spans="1:6" ht="22.5" customHeight="1">
      <c r="A14" s="25" t="s">
        <v>22</v>
      </c>
      <c r="B14" s="26">
        <v>12</v>
      </c>
      <c r="C14" s="233">
        <v>1166437</v>
      </c>
      <c r="D14" s="233">
        <v>948048</v>
      </c>
      <c r="E14" s="202">
        <f>+C14-D14</f>
        <v>218389</v>
      </c>
      <c r="F14" s="205">
        <f>+E14/D14</f>
        <v>0.23035647984068316</v>
      </c>
    </row>
    <row r="15" spans="1:6" ht="22.5" customHeight="1">
      <c r="A15" s="25" t="s">
        <v>23</v>
      </c>
      <c r="B15" s="26">
        <v>13</v>
      </c>
      <c r="C15" s="233">
        <v>426539</v>
      </c>
      <c r="D15" s="233">
        <v>654802</v>
      </c>
      <c r="E15" s="202">
        <f>+C15-D15</f>
        <v>-228263</v>
      </c>
      <c r="F15" s="195">
        <f t="shared" ref="F15:F26" si="0">+E15/D15</f>
        <v>-0.34859850764047756</v>
      </c>
    </row>
    <row r="16" spans="1:6" ht="22.5" customHeight="1" thickBot="1">
      <c r="A16" s="25" t="s">
        <v>24</v>
      </c>
      <c r="B16" s="26"/>
      <c r="C16" s="238">
        <v>3240206</v>
      </c>
      <c r="D16" s="238">
        <v>3141525</v>
      </c>
      <c r="E16" s="204">
        <f>+C16-D16</f>
        <v>98681</v>
      </c>
      <c r="F16" s="331">
        <f t="shared" si="0"/>
        <v>3.1411814325844931E-2</v>
      </c>
    </row>
    <row r="17" spans="1:6" s="1" customFormat="1" ht="22.5" customHeight="1" thickBot="1">
      <c r="A17" s="31" t="s">
        <v>25</v>
      </c>
      <c r="B17" s="32"/>
      <c r="C17" s="197">
        <f>SUM(C14:C16)</f>
        <v>4833182</v>
      </c>
      <c r="D17" s="197">
        <f>SUM(D14:D16)</f>
        <v>4744375</v>
      </c>
      <c r="E17" s="343">
        <f>SUM(E14:E16)</f>
        <v>88807</v>
      </c>
      <c r="F17" s="344">
        <f t="shared" si="0"/>
        <v>1.8718377025424844E-2</v>
      </c>
    </row>
    <row r="18" spans="1:6" ht="22.5" customHeight="1">
      <c r="A18" s="24" t="s">
        <v>26</v>
      </c>
      <c r="B18" s="26"/>
      <c r="C18" s="19"/>
      <c r="D18" s="19"/>
      <c r="E18" s="202"/>
    </row>
    <row r="19" spans="1:6" ht="22.5" customHeight="1">
      <c r="A19" s="25" t="s">
        <v>27</v>
      </c>
      <c r="B19" s="26">
        <v>14</v>
      </c>
      <c r="C19" s="233">
        <v>119781153</v>
      </c>
      <c r="D19" s="233">
        <v>113297856</v>
      </c>
      <c r="E19" s="202">
        <f t="shared" ref="E19:E26" si="1">+C19-D19</f>
        <v>6483297</v>
      </c>
      <c r="F19" s="205">
        <f t="shared" si="0"/>
        <v>5.7223474731949033E-2</v>
      </c>
    </row>
    <row r="20" spans="1:6" customFormat="1" ht="22.5" customHeight="1">
      <c r="A20" s="7" t="s">
        <v>28</v>
      </c>
      <c r="B20" s="15">
        <v>15</v>
      </c>
      <c r="C20" s="202">
        <v>38865110</v>
      </c>
      <c r="D20" s="202">
        <v>28504830</v>
      </c>
      <c r="E20" s="202">
        <f t="shared" si="1"/>
        <v>10360280</v>
      </c>
      <c r="F20" s="205">
        <f t="shared" si="0"/>
        <v>0.36345700009436999</v>
      </c>
    </row>
    <row r="21" spans="1:6" ht="22.5" customHeight="1">
      <c r="A21" s="25" t="s">
        <v>29</v>
      </c>
      <c r="B21" s="26"/>
      <c r="C21" s="233">
        <v>70242</v>
      </c>
      <c r="D21" s="233">
        <v>70242</v>
      </c>
      <c r="E21" s="202">
        <f t="shared" si="1"/>
        <v>0</v>
      </c>
      <c r="F21" s="205">
        <f t="shared" si="0"/>
        <v>0</v>
      </c>
    </row>
    <row r="22" spans="1:6" ht="22.5" customHeight="1">
      <c r="A22" s="25" t="s">
        <v>30</v>
      </c>
      <c r="B22" s="26"/>
      <c r="C22" s="233">
        <v>1251911</v>
      </c>
      <c r="D22" s="233">
        <v>1251911</v>
      </c>
      <c r="E22" s="202">
        <f t="shared" si="1"/>
        <v>0</v>
      </c>
      <c r="F22" s="205">
        <f t="shared" si="0"/>
        <v>0</v>
      </c>
    </row>
    <row r="23" spans="1:6" ht="22.5" customHeight="1">
      <c r="A23" s="25" t="s">
        <v>31</v>
      </c>
      <c r="B23" s="26">
        <v>16</v>
      </c>
      <c r="C23" s="233">
        <v>242513</v>
      </c>
      <c r="D23" s="233">
        <v>209349</v>
      </c>
      <c r="E23" s="202">
        <f t="shared" si="1"/>
        <v>33164</v>
      </c>
      <c r="F23" s="205">
        <f t="shared" si="0"/>
        <v>0.15841489570048101</v>
      </c>
    </row>
    <row r="24" spans="1:6" ht="22.5" customHeight="1">
      <c r="A24" s="25" t="s">
        <v>172</v>
      </c>
      <c r="B24" s="26"/>
      <c r="C24" s="130">
        <v>-1036528</v>
      </c>
      <c r="D24" s="130">
        <v>-2156573</v>
      </c>
      <c r="E24" s="202">
        <f>+C24-D24</f>
        <v>1120045</v>
      </c>
      <c r="F24" s="195">
        <f t="shared" si="0"/>
        <v>-0.51936336029431884</v>
      </c>
    </row>
    <row r="25" spans="1:6" ht="22.5" customHeight="1">
      <c r="A25" s="272" t="s">
        <v>198</v>
      </c>
      <c r="B25" s="26"/>
      <c r="C25" s="233">
        <v>-22664416</v>
      </c>
      <c r="D25" s="233">
        <v>-22664416</v>
      </c>
      <c r="E25" s="202">
        <f t="shared" ref="E25" si="2">+C25-D25</f>
        <v>0</v>
      </c>
      <c r="F25" s="205">
        <f t="shared" si="0"/>
        <v>0</v>
      </c>
    </row>
    <row r="26" spans="1:6" customFormat="1" ht="22.5" customHeight="1">
      <c r="A26" s="7" t="s">
        <v>32</v>
      </c>
      <c r="B26" s="15"/>
      <c r="C26" s="130">
        <f>+RESULTADOS!C40</f>
        <v>-18611</v>
      </c>
      <c r="D26" s="130">
        <f>+RESULTADOS!D40</f>
        <v>7154699</v>
      </c>
      <c r="E26" s="202">
        <f t="shared" si="1"/>
        <v>-7173310</v>
      </c>
      <c r="F26" s="195">
        <f t="shared" si="0"/>
        <v>-1.0026012275289289</v>
      </c>
    </row>
    <row r="27" spans="1:6" customFormat="1" ht="22.5" customHeight="1">
      <c r="A27" s="7"/>
      <c r="B27" s="15"/>
      <c r="C27" s="130"/>
      <c r="D27" s="130"/>
      <c r="E27" s="20"/>
      <c r="F27" s="75"/>
    </row>
    <row r="28" spans="1:6" customFormat="1" ht="22.5" customHeight="1">
      <c r="A28" s="7"/>
      <c r="B28" s="15"/>
      <c r="C28" s="131"/>
      <c r="D28" s="131"/>
      <c r="E28" s="21"/>
      <c r="F28" s="75"/>
    </row>
    <row r="29" spans="1:6" s="1" customFormat="1" ht="15" customHeight="1" thickBot="1">
      <c r="A29" s="157" t="s">
        <v>33</v>
      </c>
      <c r="B29" s="159"/>
      <c r="C29" s="186">
        <f>SUM(C19:C26)</f>
        <v>136491374</v>
      </c>
      <c r="D29" s="186">
        <f>SUM(D19:D26)</f>
        <v>125667898</v>
      </c>
      <c r="E29" s="186">
        <f>SUM(E19:E26)</f>
        <v>10823476</v>
      </c>
      <c r="F29" s="332">
        <f>+E29/D29</f>
        <v>8.6127612319894145E-2</v>
      </c>
    </row>
    <row r="30" spans="1:6" s="1" customFormat="1" ht="18" customHeight="1" thickBot="1">
      <c r="A30" s="157" t="s">
        <v>34</v>
      </c>
      <c r="B30" s="80"/>
      <c r="C30" s="198">
        <f>+C29+C17</f>
        <v>141324556</v>
      </c>
      <c r="D30" s="198">
        <f>+D29+D17</f>
        <v>130412273</v>
      </c>
      <c r="E30" s="198">
        <f>+E29+E17</f>
        <v>10912283</v>
      </c>
      <c r="F30" s="333">
        <f>+E30/D30</f>
        <v>8.3675276482605282E-2</v>
      </c>
    </row>
    <row r="31" spans="1:6" s="1" customFormat="1" ht="15" customHeight="1" thickTop="1">
      <c r="A31" s="157" t="s">
        <v>35</v>
      </c>
      <c r="B31" s="80"/>
      <c r="C31" s="203">
        <f>+ACTIVO!C34</f>
        <v>264338649</v>
      </c>
      <c r="D31" s="203">
        <f>+ACTIVO!D34</f>
        <v>265249861</v>
      </c>
      <c r="E31" s="158">
        <f>+C31-D31</f>
        <v>-911212</v>
      </c>
      <c r="F31" s="315">
        <f>+E31/D31</f>
        <v>-3.4352968049246218E-3</v>
      </c>
    </row>
    <row r="32" spans="1:6" ht="15">
      <c r="A32" s="27"/>
      <c r="B32" s="27"/>
      <c r="C32" s="56" t="s">
        <v>19</v>
      </c>
      <c r="D32" s="56"/>
      <c r="E32" s="43"/>
    </row>
    <row r="35" spans="1:5">
      <c r="B35" s="57"/>
      <c r="D35" s="58"/>
    </row>
    <row r="39" spans="1:5" ht="15.6">
      <c r="A39" s="33" t="str">
        <f>+ACTIVO!A42</f>
        <v>Lic. Javier Jiménez Hernández</v>
      </c>
      <c r="B39" s="339"/>
      <c r="C39" s="340"/>
      <c r="D39" s="33"/>
      <c r="E39" s="341"/>
    </row>
    <row r="40" spans="1:5" ht="15.6">
      <c r="A40" s="33" t="str">
        <f>+ACTIVO!A43</f>
        <v>Contador General</v>
      </c>
      <c r="B40" s="339"/>
      <c r="C40" s="340"/>
      <c r="D40" s="33"/>
      <c r="E40" s="341"/>
    </row>
    <row r="41" spans="1:5">
      <c r="A41" s="339"/>
      <c r="B41" s="339"/>
      <c r="C41" s="340"/>
      <c r="D41" s="340"/>
      <c r="E41" s="341"/>
    </row>
    <row r="42" spans="1:5">
      <c r="A42" s="339"/>
      <c r="B42" s="339"/>
      <c r="C42" s="340"/>
      <c r="D42" s="340"/>
      <c r="E42" s="341"/>
    </row>
    <row r="43" spans="1:5">
      <c r="A43" s="339"/>
      <c r="B43" s="339"/>
      <c r="C43" s="340"/>
      <c r="D43" s="340"/>
      <c r="E43" s="341"/>
    </row>
    <row r="44" spans="1:5">
      <c r="A44" s="339"/>
      <c r="B44" s="339"/>
      <c r="C44" s="340"/>
      <c r="D44" s="340"/>
      <c r="E44" s="341"/>
    </row>
    <row r="45" spans="1:5">
      <c r="A45" s="339"/>
      <c r="B45" s="339"/>
      <c r="C45" s="340"/>
      <c r="D45" s="340"/>
      <c r="E45" s="341"/>
    </row>
    <row r="46" spans="1:5">
      <c r="A46" s="339"/>
      <c r="B46" s="339"/>
      <c r="C46" s="340"/>
      <c r="D46" s="340"/>
      <c r="E46" s="341"/>
    </row>
    <row r="47" spans="1:5">
      <c r="A47" s="339"/>
      <c r="B47" s="339"/>
      <c r="C47" s="340"/>
      <c r="D47" s="340"/>
      <c r="E47" s="341"/>
    </row>
    <row r="48" spans="1:5">
      <c r="A48" s="339"/>
      <c r="B48" s="339"/>
      <c r="C48" s="340"/>
      <c r="D48" s="340"/>
      <c r="E48" s="341"/>
    </row>
    <row r="49" spans="1:5" ht="15.6">
      <c r="A49" s="33"/>
      <c r="B49" s="339"/>
      <c r="C49" s="340"/>
      <c r="D49" s="340"/>
      <c r="E49" s="341"/>
    </row>
    <row r="50" spans="1:5" ht="15.6">
      <c r="A50" s="33"/>
      <c r="B50" s="339"/>
      <c r="C50" s="340"/>
      <c r="D50" s="340"/>
      <c r="E50" s="341"/>
    </row>
    <row r="51" spans="1:5">
      <c r="A51" s="339"/>
      <c r="B51" s="339"/>
      <c r="C51" s="340"/>
      <c r="D51" s="340"/>
      <c r="E51" s="341"/>
    </row>
  </sheetData>
  <phoneticPr fontId="0" type="noConversion"/>
  <pageMargins left="0.75" right="0.75" top="1.29" bottom="0.7" header="0.511811024" footer="0.511811024"/>
  <pageSetup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zoomScale="75" workbookViewId="0">
      <selection activeCell="I9" sqref="I9"/>
    </sheetView>
  </sheetViews>
  <sheetFormatPr baseColWidth="10" defaultColWidth="11.44140625" defaultRowHeight="15"/>
  <cols>
    <col min="1" max="1" width="45.33203125" style="274" customWidth="1"/>
    <col min="2" max="4" width="18.33203125" style="286" customWidth="1"/>
    <col min="5" max="5" width="16" style="278" bestFit="1" customWidth="1"/>
    <col min="6" max="16384" width="11.44140625" style="274"/>
  </cols>
  <sheetData>
    <row r="1" spans="1:5" ht="20.25" customHeight="1">
      <c r="A1" s="352" t="s">
        <v>199</v>
      </c>
      <c r="B1" s="352"/>
      <c r="C1" s="352"/>
      <c r="D1" s="352"/>
      <c r="E1" s="352"/>
    </row>
    <row r="2" spans="1:5" ht="20.25" customHeight="1">
      <c r="A2" s="273"/>
      <c r="B2" s="275" t="s">
        <v>3</v>
      </c>
      <c r="C2" s="273"/>
      <c r="D2" s="273"/>
      <c r="E2" s="273"/>
    </row>
    <row r="3" spans="1:5" ht="20.25" customHeight="1">
      <c r="A3" s="276"/>
      <c r="B3" s="277"/>
      <c r="C3" s="277"/>
      <c r="D3" s="277"/>
    </row>
    <row r="4" spans="1:5" s="281" customFormat="1" ht="20.25" customHeight="1">
      <c r="A4" s="276"/>
      <c r="B4" s="277"/>
      <c r="C4" s="277"/>
      <c r="D4" s="279" t="s">
        <v>4</v>
      </c>
      <c r="E4" s="280"/>
    </row>
    <row r="5" spans="1:5" ht="23.25" customHeight="1">
      <c r="A5" s="282"/>
      <c r="B5" s="283">
        <f>+ACTIVO!C18</f>
        <v>2020</v>
      </c>
      <c r="C5" s="283">
        <f>+ACTIVO!D18</f>
        <v>2019</v>
      </c>
      <c r="D5" s="284" t="s">
        <v>7</v>
      </c>
      <c r="E5" s="285" t="s">
        <v>8</v>
      </c>
    </row>
    <row r="6" spans="1:5" ht="23.25" customHeight="1"/>
    <row r="7" spans="1:5" ht="23.25" customHeight="1">
      <c r="A7" s="287" t="s">
        <v>200</v>
      </c>
      <c r="B7" s="288"/>
      <c r="C7" s="288"/>
      <c r="D7" s="288"/>
      <c r="E7" s="289"/>
    </row>
    <row r="8" spans="1:5" ht="23.25" customHeight="1">
      <c r="A8" s="287"/>
      <c r="B8" s="288"/>
      <c r="C8" s="288"/>
      <c r="D8" s="288"/>
      <c r="E8" s="289"/>
    </row>
    <row r="9" spans="1:5" s="287" customFormat="1" ht="23.25" customHeight="1">
      <c r="A9" s="274" t="s">
        <v>201</v>
      </c>
      <c r="B9" s="290">
        <v>11220</v>
      </c>
      <c r="C9" s="290">
        <v>3146</v>
      </c>
      <c r="D9" s="291">
        <f>+B9-C9</f>
        <v>8074</v>
      </c>
      <c r="E9" s="292">
        <f>+D9/C9</f>
        <v>2.5664335664335662</v>
      </c>
    </row>
    <row r="10" spans="1:5" s="287" customFormat="1" ht="23.25" customHeight="1">
      <c r="A10" s="274" t="s">
        <v>202</v>
      </c>
      <c r="B10" s="290">
        <v>6956</v>
      </c>
      <c r="C10" s="290">
        <v>12038</v>
      </c>
      <c r="D10" s="291">
        <f>+B10-C10</f>
        <v>-5082</v>
      </c>
      <c r="E10" s="298">
        <f>+D10/C10</f>
        <v>-0.42216315002492111</v>
      </c>
    </row>
    <row r="11" spans="1:5" s="287" customFormat="1" ht="23.25" customHeight="1">
      <c r="A11" s="274" t="s">
        <v>257</v>
      </c>
      <c r="B11" s="290">
        <v>106</v>
      </c>
      <c r="C11" s="290">
        <v>0</v>
      </c>
      <c r="D11" s="291">
        <f>+B11-C11</f>
        <v>106</v>
      </c>
      <c r="E11" s="292">
        <v>1</v>
      </c>
    </row>
    <row r="12" spans="1:5" s="287" customFormat="1" ht="23.25" customHeight="1">
      <c r="A12" s="274" t="s">
        <v>272</v>
      </c>
      <c r="B12" s="290">
        <v>66</v>
      </c>
      <c r="C12" s="290">
        <v>0</v>
      </c>
      <c r="D12" s="291">
        <f>+B12-C12</f>
        <v>66</v>
      </c>
      <c r="E12" s="292">
        <v>1</v>
      </c>
    </row>
    <row r="13" spans="1:5" s="287" customFormat="1" ht="23.25" customHeight="1" thickBot="1">
      <c r="A13" s="274" t="s">
        <v>203</v>
      </c>
      <c r="B13" s="293">
        <v>21072</v>
      </c>
      <c r="C13" s="293">
        <v>5340</v>
      </c>
      <c r="D13" s="294">
        <f>+B13-C13</f>
        <v>15732</v>
      </c>
      <c r="E13" s="334">
        <f>+D13/C13</f>
        <v>2.946067415730337</v>
      </c>
    </row>
    <row r="14" spans="1:5" s="287" customFormat="1" ht="23.25" customHeight="1" thickBot="1">
      <c r="A14" s="295" t="s">
        <v>204</v>
      </c>
      <c r="B14" s="296">
        <f>SUM(B9:B13)</f>
        <v>39420</v>
      </c>
      <c r="C14" s="296">
        <f>SUM(C9:C13)</f>
        <v>20524</v>
      </c>
      <c r="D14" s="296">
        <f>SUM(D9:D13)</f>
        <v>18896</v>
      </c>
      <c r="E14" s="345">
        <f>+D14/C14</f>
        <v>0.9206782303644514</v>
      </c>
    </row>
    <row r="15" spans="1:5" s="287" customFormat="1" ht="23.25" customHeight="1" thickTop="1">
      <c r="A15" s="297"/>
      <c r="B15" s="286"/>
      <c r="C15" s="286"/>
      <c r="D15" s="286"/>
      <c r="E15" s="278"/>
    </row>
    <row r="16" spans="1:5" s="287" customFormat="1" ht="23.25" customHeight="1">
      <c r="A16" s="274"/>
      <c r="B16" s="290"/>
      <c r="C16" s="290"/>
      <c r="D16" s="291"/>
      <c r="E16" s="292"/>
    </row>
    <row r="17" spans="1:5" s="287" customFormat="1" ht="23.25" customHeight="1">
      <c r="A17" s="274"/>
      <c r="B17" s="290"/>
      <c r="C17" s="290"/>
      <c r="D17" s="291"/>
      <c r="E17" s="292"/>
    </row>
    <row r="18" spans="1:5" s="287" customFormat="1" ht="23.25" customHeight="1">
      <c r="A18" s="274"/>
      <c r="B18" s="290"/>
      <c r="C18" s="290"/>
      <c r="D18" s="291"/>
      <c r="E18" s="298"/>
    </row>
    <row r="19" spans="1:5" s="287" customFormat="1" ht="23.25" customHeight="1">
      <c r="B19" s="299"/>
      <c r="C19" s="299"/>
      <c r="D19" s="286"/>
      <c r="E19" s="292"/>
    </row>
    <row r="20" spans="1:5" s="287" customFormat="1" ht="23.25" customHeight="1">
      <c r="A20" s="274"/>
      <c r="B20" s="290"/>
      <c r="C20" s="290"/>
      <c r="D20" s="291"/>
      <c r="E20" s="292"/>
    </row>
    <row r="21" spans="1:5" s="287" customFormat="1" ht="23.25" customHeight="1">
      <c r="A21" s="274"/>
      <c r="B21" s="290"/>
      <c r="C21" s="290"/>
      <c r="D21" s="291"/>
      <c r="E21" s="298"/>
    </row>
    <row r="22" spans="1:5" s="287" customFormat="1" ht="23.25" customHeight="1">
      <c r="A22" s="274"/>
      <c r="B22" s="290"/>
      <c r="C22" s="290"/>
      <c r="D22" s="291"/>
      <c r="E22" s="292"/>
    </row>
    <row r="23" spans="1:5" s="287" customFormat="1" ht="23.25" customHeight="1">
      <c r="A23" s="274"/>
      <c r="B23" s="290"/>
      <c r="C23" s="290"/>
      <c r="D23" s="291"/>
      <c r="E23" s="292"/>
    </row>
    <row r="24" spans="1:5" s="287" customFormat="1" ht="23.25" customHeight="1">
      <c r="A24" s="274"/>
      <c r="B24" s="290"/>
      <c r="C24" s="290"/>
      <c r="D24" s="291"/>
      <c r="E24" s="292"/>
    </row>
    <row r="25" spans="1:5" s="287" customFormat="1" ht="23.25" customHeight="1">
      <c r="A25" s="274"/>
      <c r="B25" s="290"/>
      <c r="C25" s="290"/>
      <c r="D25" s="291"/>
      <c r="E25" s="298"/>
    </row>
    <row r="26" spans="1:5" s="287" customFormat="1" ht="23.25" customHeight="1">
      <c r="A26" s="274"/>
      <c r="B26" s="290"/>
      <c r="C26" s="290"/>
      <c r="D26" s="291"/>
      <c r="E26" s="298"/>
    </row>
    <row r="27" spans="1:5" ht="23.25" customHeight="1">
      <c r="A27" s="295"/>
      <c r="B27" s="300"/>
      <c r="C27" s="300"/>
      <c r="D27" s="300"/>
      <c r="E27" s="301"/>
    </row>
    <row r="28" spans="1:5" s="302" customFormat="1" ht="23.25" customHeight="1">
      <c r="A28" s="295"/>
      <c r="B28" s="300"/>
      <c r="C28" s="300"/>
      <c r="D28" s="300"/>
      <c r="E28" s="301"/>
    </row>
    <row r="29" spans="1:5" s="302" customFormat="1" ht="23.25" customHeight="1">
      <c r="A29" s="295"/>
      <c r="B29" s="300"/>
      <c r="C29" s="300"/>
      <c r="D29" s="300"/>
      <c r="E29" s="301"/>
    </row>
    <row r="30" spans="1:5" s="297" customFormat="1" ht="25.5" customHeight="1">
      <c r="B30" s="303"/>
      <c r="C30" s="303"/>
      <c r="D30" s="303"/>
      <c r="E30" s="304"/>
    </row>
    <row r="31" spans="1:5" s="297" customFormat="1" ht="15.6">
      <c r="A31" s="305"/>
      <c r="B31" s="303"/>
      <c r="C31" s="303"/>
      <c r="D31" s="303"/>
      <c r="E31" s="304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9"/>
  <sheetViews>
    <sheetView topLeftCell="A5" zoomScale="75" workbookViewId="0">
      <selection activeCell="F12" sqref="F12"/>
    </sheetView>
  </sheetViews>
  <sheetFormatPr baseColWidth="10" defaultColWidth="11.44140625" defaultRowHeight="15"/>
  <cols>
    <col min="1" max="1" width="45.33203125" style="274" customWidth="1"/>
    <col min="2" max="4" width="18.33203125" style="286" customWidth="1"/>
    <col min="5" max="5" width="16" style="278" bestFit="1" customWidth="1"/>
    <col min="6" max="16384" width="11.44140625" style="274"/>
  </cols>
  <sheetData>
    <row r="1" spans="1:5" ht="20.25" customHeight="1">
      <c r="A1" s="352" t="s">
        <v>205</v>
      </c>
      <c r="B1" s="352"/>
      <c r="C1" s="352"/>
      <c r="D1" s="352"/>
      <c r="E1" s="352"/>
    </row>
    <row r="2" spans="1:5" ht="20.25" customHeight="1">
      <c r="A2" s="273"/>
      <c r="B2" s="275" t="s">
        <v>3</v>
      </c>
      <c r="C2" s="273"/>
      <c r="D2" s="273"/>
      <c r="E2" s="273"/>
    </row>
    <row r="3" spans="1:5" ht="20.25" customHeight="1">
      <c r="A3" s="276"/>
      <c r="B3" s="277"/>
      <c r="C3" s="277"/>
      <c r="D3" s="277"/>
    </row>
    <row r="4" spans="1:5" s="281" customFormat="1" ht="20.25" customHeight="1">
      <c r="A4" s="276"/>
      <c r="B4" s="277"/>
      <c r="C4" s="277"/>
      <c r="D4" s="279" t="s">
        <v>4</v>
      </c>
      <c r="E4" s="280"/>
    </row>
    <row r="5" spans="1:5" ht="23.25" customHeight="1">
      <c r="A5" s="282"/>
      <c r="B5" s="306">
        <f>+ACTIVO!C18</f>
        <v>2020</v>
      </c>
      <c r="C5" s="307">
        <f>+ACTIVO!D18</f>
        <v>2019</v>
      </c>
      <c r="D5" s="284" t="s">
        <v>7</v>
      </c>
      <c r="E5" s="285" t="s">
        <v>8</v>
      </c>
    </row>
    <row r="6" spans="1:5" ht="23.25" customHeight="1"/>
    <row r="7" spans="1:5" ht="23.25" customHeight="1">
      <c r="A7" s="287" t="s">
        <v>206</v>
      </c>
      <c r="B7" s="288"/>
      <c r="C7" s="288"/>
      <c r="D7" s="288"/>
      <c r="E7" s="289"/>
    </row>
    <row r="8" spans="1:5" ht="23.25" customHeight="1">
      <c r="A8" s="287"/>
      <c r="B8" s="288"/>
      <c r="C8" s="288"/>
      <c r="D8" s="288"/>
      <c r="E8" s="289"/>
    </row>
    <row r="9" spans="1:5" s="287" customFormat="1" ht="23.25" customHeight="1">
      <c r="A9" s="274" t="s">
        <v>207</v>
      </c>
      <c r="B9" s="290">
        <v>2028</v>
      </c>
      <c r="C9" s="290">
        <v>174</v>
      </c>
      <c r="D9" s="291">
        <f t="shared" ref="D9:D18" si="0">+B9-C9</f>
        <v>1854</v>
      </c>
      <c r="E9" s="309">
        <f t="shared" ref="E9:E19" si="1">+D9/C9</f>
        <v>10.655172413793103</v>
      </c>
    </row>
    <row r="10" spans="1:5" s="287" customFormat="1" ht="23.25" customHeight="1">
      <c r="A10" s="274" t="s">
        <v>208</v>
      </c>
      <c r="B10" s="290">
        <v>117047</v>
      </c>
      <c r="C10" s="290">
        <v>88739</v>
      </c>
      <c r="D10" s="291">
        <f t="shared" si="0"/>
        <v>28308</v>
      </c>
      <c r="E10" s="309">
        <f t="shared" si="1"/>
        <v>0.31900291867161001</v>
      </c>
    </row>
    <row r="11" spans="1:5" s="287" customFormat="1" ht="23.25" customHeight="1">
      <c r="A11" s="274" t="s">
        <v>209</v>
      </c>
      <c r="B11" s="290">
        <v>59783</v>
      </c>
      <c r="C11" s="290">
        <v>113455</v>
      </c>
      <c r="D11" s="291">
        <f t="shared" si="0"/>
        <v>-53672</v>
      </c>
      <c r="E11" s="308">
        <f t="shared" si="1"/>
        <v>-0.47306861751355161</v>
      </c>
    </row>
    <row r="12" spans="1:5" s="287" customFormat="1" ht="23.25" customHeight="1">
      <c r="A12" s="274" t="s">
        <v>210</v>
      </c>
      <c r="B12" s="290">
        <v>16009</v>
      </c>
      <c r="C12" s="290">
        <v>17727</v>
      </c>
      <c r="D12" s="291">
        <f t="shared" si="0"/>
        <v>-1718</v>
      </c>
      <c r="E12" s="308">
        <f t="shared" si="1"/>
        <v>-9.6914311502228234E-2</v>
      </c>
    </row>
    <row r="13" spans="1:5" s="287" customFormat="1" ht="23.25" customHeight="1">
      <c r="A13" s="274" t="s">
        <v>211</v>
      </c>
      <c r="B13" s="290">
        <v>36294</v>
      </c>
      <c r="C13" s="290">
        <v>45414</v>
      </c>
      <c r="D13" s="291">
        <f t="shared" si="0"/>
        <v>-9120</v>
      </c>
      <c r="E13" s="308">
        <f t="shared" si="1"/>
        <v>-0.20081913066455279</v>
      </c>
    </row>
    <row r="14" spans="1:5" s="287" customFormat="1" ht="23.25" customHeight="1">
      <c r="A14" s="274" t="s">
        <v>212</v>
      </c>
      <c r="B14" s="290">
        <v>57811</v>
      </c>
      <c r="C14" s="290">
        <v>38214</v>
      </c>
      <c r="D14" s="291">
        <f t="shared" si="0"/>
        <v>19597</v>
      </c>
      <c r="E14" s="309">
        <f t="shared" si="1"/>
        <v>0.5128225257758936</v>
      </c>
    </row>
    <row r="15" spans="1:5" s="287" customFormat="1" ht="23.25" customHeight="1">
      <c r="A15" s="274" t="s">
        <v>213</v>
      </c>
      <c r="B15" s="290">
        <v>62436</v>
      </c>
      <c r="C15" s="290">
        <v>45552</v>
      </c>
      <c r="D15" s="291">
        <f t="shared" si="0"/>
        <v>16884</v>
      </c>
      <c r="E15" s="309">
        <f t="shared" si="1"/>
        <v>0.3706533192834563</v>
      </c>
    </row>
    <row r="16" spans="1:5" s="287" customFormat="1" ht="23.25" customHeight="1">
      <c r="A16" s="274" t="s">
        <v>214</v>
      </c>
      <c r="B16" s="290">
        <v>70182</v>
      </c>
      <c r="C16" s="290">
        <v>75573</v>
      </c>
      <c r="D16" s="291">
        <f t="shared" si="0"/>
        <v>-5391</v>
      </c>
      <c r="E16" s="308">
        <f t="shared" si="1"/>
        <v>-7.1335000595450754E-2</v>
      </c>
    </row>
    <row r="17" spans="1:6" s="287" customFormat="1" ht="23.25" customHeight="1">
      <c r="A17" s="274" t="s">
        <v>215</v>
      </c>
      <c r="B17" s="290">
        <v>262900</v>
      </c>
      <c r="C17" s="290">
        <v>259628</v>
      </c>
      <c r="D17" s="291">
        <f t="shared" si="0"/>
        <v>3272</v>
      </c>
      <c r="E17" s="309">
        <f t="shared" si="1"/>
        <v>1.2602646863974609E-2</v>
      </c>
    </row>
    <row r="18" spans="1:6" s="287" customFormat="1" ht="23.25" customHeight="1" thickBot="1">
      <c r="A18" s="274" t="s">
        <v>216</v>
      </c>
      <c r="B18" s="293">
        <v>84202</v>
      </c>
      <c r="C18" s="293">
        <v>116298</v>
      </c>
      <c r="D18" s="294">
        <f t="shared" si="0"/>
        <v>-32096</v>
      </c>
      <c r="E18" s="346">
        <f t="shared" si="1"/>
        <v>-0.27598067034686752</v>
      </c>
    </row>
    <row r="19" spans="1:6" s="287" customFormat="1" ht="23.25" customHeight="1" thickBot="1">
      <c r="A19" s="310" t="s">
        <v>217</v>
      </c>
      <c r="B19" s="311">
        <f>SUM(B9:B18)</f>
        <v>768692</v>
      </c>
      <c r="C19" s="311">
        <f>SUM(C9:C18)</f>
        <v>800774</v>
      </c>
      <c r="D19" s="311">
        <f>SUM(D9:D18)</f>
        <v>-32082</v>
      </c>
      <c r="E19" s="347">
        <f t="shared" si="1"/>
        <v>-4.0063738333162666E-2</v>
      </c>
      <c r="F19" s="318"/>
    </row>
    <row r="20" spans="1:6" s="287" customFormat="1" ht="23.25" customHeight="1">
      <c r="A20" s="274"/>
      <c r="B20" s="290"/>
      <c r="C20" s="290"/>
      <c r="D20" s="291"/>
      <c r="E20" s="298"/>
    </row>
    <row r="21" spans="1:6" s="287" customFormat="1" ht="23.25" customHeight="1">
      <c r="A21" s="274"/>
      <c r="B21" s="290"/>
      <c r="C21" s="290"/>
      <c r="D21" s="291"/>
      <c r="E21" s="292"/>
    </row>
    <row r="22" spans="1:6" s="287" customFormat="1" ht="23.25" customHeight="1">
      <c r="A22" s="274"/>
      <c r="B22" s="290"/>
      <c r="C22" s="290"/>
      <c r="D22" s="291"/>
      <c r="E22" s="292"/>
    </row>
    <row r="23" spans="1:6" s="287" customFormat="1" ht="23.25" customHeight="1">
      <c r="A23" s="274"/>
      <c r="B23" s="290"/>
      <c r="C23" s="290"/>
      <c r="D23" s="291"/>
      <c r="E23" s="298"/>
    </row>
    <row r="24" spans="1:6" s="287" customFormat="1" ht="23.25" customHeight="1">
      <c r="A24" s="274"/>
      <c r="B24" s="290"/>
      <c r="C24" s="290"/>
      <c r="D24" s="291"/>
      <c r="E24" s="298"/>
    </row>
    <row r="25" spans="1:6" ht="23.25" customHeight="1">
      <c r="A25" s="295"/>
      <c r="B25" s="300"/>
      <c r="C25" s="300"/>
      <c r="D25" s="300"/>
      <c r="E25" s="301"/>
    </row>
    <row r="26" spans="1:6" s="302" customFormat="1" ht="23.25" customHeight="1">
      <c r="A26" s="295"/>
      <c r="B26" s="300"/>
      <c r="C26" s="300"/>
      <c r="D26" s="300"/>
      <c r="E26" s="301"/>
    </row>
    <row r="27" spans="1:6" s="302" customFormat="1" ht="23.25" customHeight="1">
      <c r="A27" s="295"/>
      <c r="B27" s="300"/>
      <c r="C27" s="300"/>
      <c r="D27" s="300"/>
      <c r="E27" s="301"/>
    </row>
    <row r="28" spans="1:6" s="297" customFormat="1" ht="25.5" customHeight="1">
      <c r="B28" s="303"/>
      <c r="C28" s="303"/>
      <c r="D28" s="303"/>
      <c r="E28" s="304"/>
    </row>
    <row r="29" spans="1:6" s="297" customFormat="1" ht="15.6">
      <c r="A29" s="305"/>
      <c r="B29" s="303"/>
      <c r="C29" s="303"/>
      <c r="D29" s="303"/>
      <c r="E29" s="304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zoomScale="75" workbookViewId="0">
      <selection activeCell="E10" sqref="E10"/>
    </sheetView>
  </sheetViews>
  <sheetFormatPr baseColWidth="10" defaultColWidth="11.44140625" defaultRowHeight="15"/>
  <cols>
    <col min="1" max="1" width="45.33203125" style="274" customWidth="1"/>
    <col min="2" max="4" width="18.33203125" style="286" customWidth="1"/>
    <col min="5" max="5" width="16" style="278" bestFit="1" customWidth="1"/>
    <col min="6" max="16384" width="11.44140625" style="274"/>
  </cols>
  <sheetData>
    <row r="1" spans="1:5" ht="20.25" customHeight="1">
      <c r="A1" s="352" t="s">
        <v>218</v>
      </c>
      <c r="B1" s="352"/>
      <c r="C1" s="352"/>
      <c r="D1" s="352"/>
      <c r="E1" s="352"/>
    </row>
    <row r="2" spans="1:5" ht="20.25" customHeight="1">
      <c r="A2" s="273"/>
      <c r="B2" s="275" t="s">
        <v>3</v>
      </c>
      <c r="C2" s="273"/>
      <c r="D2" s="273"/>
      <c r="E2" s="273"/>
    </row>
    <row r="3" spans="1:5" ht="20.25" customHeight="1">
      <c r="A3" s="276"/>
      <c r="B3" s="277"/>
      <c r="C3" s="277"/>
      <c r="D3" s="277"/>
    </row>
    <row r="4" spans="1:5" s="281" customFormat="1" ht="20.25" customHeight="1">
      <c r="A4" s="276"/>
      <c r="B4" s="277"/>
      <c r="C4" s="277"/>
      <c r="D4" s="279" t="s">
        <v>4</v>
      </c>
      <c r="E4" s="280"/>
    </row>
    <row r="5" spans="1:5" ht="23.25" customHeight="1">
      <c r="A5" s="282"/>
      <c r="B5" s="306">
        <f>+ACTIVO!C18</f>
        <v>2020</v>
      </c>
      <c r="C5" s="307">
        <f>+ACTIVO!D18</f>
        <v>2019</v>
      </c>
      <c r="D5" s="284" t="s">
        <v>7</v>
      </c>
      <c r="E5" s="285" t="s">
        <v>8</v>
      </c>
    </row>
    <row r="6" spans="1:5" ht="23.25" customHeight="1"/>
    <row r="7" spans="1:5" ht="23.25" customHeight="1">
      <c r="E7" s="298"/>
    </row>
    <row r="8" spans="1:5" ht="23.25" customHeight="1">
      <c r="A8" s="287" t="s">
        <v>44</v>
      </c>
      <c r="E8" s="298"/>
    </row>
    <row r="9" spans="1:5" s="287" customFormat="1" ht="23.25" customHeight="1">
      <c r="B9" s="286"/>
      <c r="C9" s="286"/>
      <c r="D9" s="286"/>
      <c r="E9" s="298"/>
    </row>
    <row r="10" spans="1:5" s="287" customFormat="1" ht="23.25" customHeight="1">
      <c r="A10" s="274" t="s">
        <v>219</v>
      </c>
      <c r="B10" s="290">
        <v>87128</v>
      </c>
      <c r="C10" s="290">
        <v>100439</v>
      </c>
      <c r="D10" s="291">
        <f t="shared" ref="D10:D15" si="0">+B10-C10</f>
        <v>-13311</v>
      </c>
      <c r="E10" s="298">
        <f t="shared" ref="E10:E17" si="1">+D10/C10</f>
        <v>-0.13252820119674627</v>
      </c>
    </row>
    <row r="11" spans="1:5" s="287" customFormat="1" ht="23.25" customHeight="1">
      <c r="A11" s="274" t="s">
        <v>220</v>
      </c>
      <c r="B11" s="290">
        <v>238109</v>
      </c>
      <c r="C11" s="290">
        <v>205589</v>
      </c>
      <c r="D11" s="291">
        <f t="shared" si="0"/>
        <v>32520</v>
      </c>
      <c r="E11" s="292">
        <f t="shared" si="1"/>
        <v>0.15817966914572279</v>
      </c>
    </row>
    <row r="12" spans="1:5" s="287" customFormat="1" ht="23.25" customHeight="1">
      <c r="A12" s="274" t="s">
        <v>221</v>
      </c>
      <c r="B12" s="290">
        <v>315049</v>
      </c>
      <c r="C12" s="290">
        <v>71173</v>
      </c>
      <c r="D12" s="291">
        <f t="shared" si="0"/>
        <v>243876</v>
      </c>
      <c r="E12" s="292">
        <f t="shared" si="1"/>
        <v>3.4265241032413978</v>
      </c>
    </row>
    <row r="13" spans="1:5" s="287" customFormat="1" ht="23.25" customHeight="1">
      <c r="A13" s="274" t="s">
        <v>222</v>
      </c>
      <c r="B13" s="290">
        <v>86866</v>
      </c>
      <c r="C13" s="290">
        <v>68974</v>
      </c>
      <c r="D13" s="291">
        <f t="shared" si="0"/>
        <v>17892</v>
      </c>
      <c r="E13" s="292">
        <f t="shared" si="1"/>
        <v>0.25940209354249427</v>
      </c>
    </row>
    <row r="14" spans="1:5" s="287" customFormat="1" ht="23.25" customHeight="1">
      <c r="A14" s="274" t="s">
        <v>223</v>
      </c>
      <c r="B14" s="290">
        <v>0</v>
      </c>
      <c r="C14" s="290">
        <v>0</v>
      </c>
      <c r="D14" s="291">
        <v>0</v>
      </c>
      <c r="E14" s="292">
        <v>0</v>
      </c>
    </row>
    <row r="15" spans="1:5" s="287" customFormat="1" ht="23.25" customHeight="1" thickBot="1">
      <c r="A15" s="274" t="s">
        <v>224</v>
      </c>
      <c r="B15" s="293">
        <v>107897</v>
      </c>
      <c r="C15" s="293">
        <v>100867</v>
      </c>
      <c r="D15" s="294">
        <f t="shared" si="0"/>
        <v>7030</v>
      </c>
      <c r="E15" s="334">
        <f t="shared" si="1"/>
        <v>6.9695737951956535E-2</v>
      </c>
    </row>
    <row r="16" spans="1:5" s="287" customFormat="1" ht="23.25" customHeight="1">
      <c r="A16" s="274"/>
      <c r="B16" s="312"/>
      <c r="C16" s="312"/>
      <c r="D16" s="291"/>
      <c r="E16" s="298"/>
    </row>
    <row r="17" spans="1:5" s="287" customFormat="1" ht="23.25" customHeight="1" thickBot="1">
      <c r="A17" s="310" t="s">
        <v>225</v>
      </c>
      <c r="B17" s="313">
        <f>SUM(B10:B15)</f>
        <v>835049</v>
      </c>
      <c r="C17" s="313">
        <f>SUM(C10:C16)</f>
        <v>547042</v>
      </c>
      <c r="D17" s="313">
        <f>SUM(D10:D15)</f>
        <v>288007</v>
      </c>
      <c r="E17" s="335">
        <f t="shared" si="1"/>
        <v>0.52648059929584934</v>
      </c>
    </row>
    <row r="18" spans="1:5" s="287" customFormat="1" ht="23.25" customHeight="1">
      <c r="A18" s="310"/>
      <c r="B18" s="286"/>
      <c r="C18" s="286"/>
      <c r="D18" s="286"/>
      <c r="E18" s="298"/>
    </row>
    <row r="19" spans="1:5" s="287" customFormat="1" ht="23.25" customHeight="1">
      <c r="A19" s="310"/>
      <c r="B19" s="286"/>
      <c r="C19" s="286"/>
      <c r="D19" s="286"/>
      <c r="E19" s="278"/>
    </row>
    <row r="20" spans="1:5" s="287" customFormat="1" ht="23.25" customHeight="1">
      <c r="A20" s="274"/>
      <c r="B20" s="290"/>
      <c r="C20" s="290"/>
      <c r="D20" s="291"/>
      <c r="E20" s="292"/>
    </row>
    <row r="21" spans="1:5" s="287" customFormat="1" ht="23.25" customHeight="1">
      <c r="A21" s="274"/>
      <c r="B21" s="290"/>
      <c r="C21" s="290"/>
      <c r="D21" s="291"/>
      <c r="E21" s="292"/>
    </row>
    <row r="22" spans="1:5" s="287" customFormat="1" ht="23.25" customHeight="1">
      <c r="A22" s="274"/>
      <c r="B22" s="290"/>
      <c r="C22" s="290"/>
      <c r="D22" s="291"/>
      <c r="E22" s="292"/>
    </row>
    <row r="23" spans="1:5" s="287" customFormat="1" ht="23.25" customHeight="1">
      <c r="A23" s="274"/>
      <c r="B23" s="290"/>
      <c r="C23" s="290"/>
      <c r="D23" s="291"/>
      <c r="E23" s="298"/>
    </row>
    <row r="24" spans="1:5" s="287" customFormat="1" ht="23.25" customHeight="1">
      <c r="A24" s="274"/>
      <c r="B24" s="290"/>
      <c r="C24" s="290"/>
      <c r="D24" s="291"/>
      <c r="E24" s="298"/>
    </row>
    <row r="25" spans="1:5" ht="23.25" customHeight="1">
      <c r="A25" s="295"/>
      <c r="B25" s="300"/>
      <c r="C25" s="300"/>
      <c r="D25" s="300"/>
      <c r="E25" s="301"/>
    </row>
    <row r="26" spans="1:5" s="302" customFormat="1" ht="23.25" customHeight="1">
      <c r="A26" s="295"/>
      <c r="B26" s="300"/>
      <c r="C26" s="300"/>
      <c r="D26" s="300"/>
      <c r="E26" s="301"/>
    </row>
    <row r="27" spans="1:5" s="302" customFormat="1" ht="23.25" customHeight="1">
      <c r="A27" s="295"/>
      <c r="B27" s="300"/>
      <c r="C27" s="300"/>
      <c r="D27" s="300"/>
      <c r="E27" s="301"/>
    </row>
    <row r="28" spans="1:5" s="297" customFormat="1" ht="25.5" customHeight="1">
      <c r="B28" s="303"/>
      <c r="C28" s="303"/>
      <c r="D28" s="303"/>
      <c r="E28" s="304"/>
    </row>
    <row r="29" spans="1:5" s="297" customFormat="1" ht="15.6">
      <c r="A29" s="305"/>
      <c r="B29" s="303"/>
      <c r="C29" s="303"/>
      <c r="D29" s="303"/>
      <c r="E29" s="304"/>
    </row>
  </sheetData>
  <mergeCells count="1">
    <mergeCell ref="A1:E1"/>
  </mergeCells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1"/>
  <sheetViews>
    <sheetView topLeftCell="A16" zoomScale="75" workbookViewId="0">
      <selection activeCell="I23" sqref="I23"/>
    </sheetView>
  </sheetViews>
  <sheetFormatPr baseColWidth="10" defaultColWidth="11.44140625" defaultRowHeight="15"/>
  <cols>
    <col min="1" max="1" width="45.33203125" style="3" customWidth="1"/>
    <col min="2" max="4" width="18.33203125" style="18" customWidth="1"/>
    <col min="5" max="5" width="16" style="81" bestFit="1" customWidth="1"/>
    <col min="6" max="16384" width="11.44140625" style="3"/>
  </cols>
  <sheetData>
    <row r="1" spans="1:5" ht="20.25" customHeight="1">
      <c r="A1" s="353" t="s">
        <v>228</v>
      </c>
      <c r="B1" s="353"/>
      <c r="C1" s="353"/>
      <c r="D1" s="353"/>
      <c r="E1" s="353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96"/>
    </row>
    <row r="4" spans="1:5" s="14" customFormat="1" ht="20.25" customHeight="1">
      <c r="A4"/>
      <c r="B4" s="132">
        <f>+RESULTADOS!C9</f>
        <v>2020</v>
      </c>
      <c r="C4" s="132">
        <f>+RESULTADOS!D9</f>
        <v>2019</v>
      </c>
      <c r="D4" s="42" t="s">
        <v>7</v>
      </c>
      <c r="E4" s="42" t="s">
        <v>56</v>
      </c>
    </row>
    <row r="5" spans="1:5" ht="23.25" customHeight="1"/>
    <row r="6" spans="1:5" s="7" customFormat="1" ht="23.25" customHeight="1">
      <c r="A6" s="7" t="s">
        <v>57</v>
      </c>
      <c r="B6" s="233">
        <v>7295</v>
      </c>
      <c r="C6" s="233">
        <v>5521</v>
      </c>
      <c r="D6" s="202">
        <f>+B6-C6</f>
        <v>1774</v>
      </c>
      <c r="E6" s="201">
        <f>+D6/C6</f>
        <v>0.32131860170259013</v>
      </c>
    </row>
    <row r="7" spans="1:5" s="7" customFormat="1" ht="23.25" customHeight="1">
      <c r="B7" s="233"/>
      <c r="C7" s="233"/>
      <c r="D7" s="20"/>
      <c r="E7" s="92"/>
    </row>
    <row r="8" spans="1:5" s="7" customFormat="1" ht="23.25" customHeight="1">
      <c r="B8" s="202"/>
      <c r="C8" s="202"/>
      <c r="D8" s="20"/>
      <c r="E8" s="92"/>
    </row>
    <row r="9" spans="1:5" s="44" customFormat="1" ht="23.25" customHeight="1">
      <c r="A9" s="44" t="s">
        <v>58</v>
      </c>
      <c r="B9" s="244"/>
      <c r="C9" s="244"/>
      <c r="D9" s="45"/>
      <c r="E9" s="92"/>
    </row>
    <row r="10" spans="1:5" s="44" customFormat="1" ht="23.25" customHeight="1">
      <c r="A10" s="7" t="s">
        <v>119</v>
      </c>
      <c r="B10" s="233">
        <v>733625</v>
      </c>
      <c r="C10" s="233">
        <v>315557</v>
      </c>
      <c r="D10" s="202">
        <f t="shared" ref="D10:D15" si="0">+B10-C10</f>
        <v>418068</v>
      </c>
      <c r="E10" s="201">
        <f t="shared" ref="E10:E22" si="1">+D10/C10</f>
        <v>1.3248573157939769</v>
      </c>
    </row>
    <row r="11" spans="1:5" s="44" customFormat="1" ht="23.25" customHeight="1">
      <c r="A11" s="7" t="s">
        <v>120</v>
      </c>
      <c r="B11" s="233">
        <v>155</v>
      </c>
      <c r="C11" s="233">
        <v>5</v>
      </c>
      <c r="D11" s="202">
        <f t="shared" si="0"/>
        <v>150</v>
      </c>
      <c r="E11" s="201">
        <f t="shared" si="1"/>
        <v>30</v>
      </c>
    </row>
    <row r="12" spans="1:5" s="44" customFormat="1" ht="23.25" customHeight="1">
      <c r="A12" s="7" t="s">
        <v>121</v>
      </c>
      <c r="B12" s="233">
        <v>1514</v>
      </c>
      <c r="C12" s="233">
        <v>49</v>
      </c>
      <c r="D12" s="202">
        <f t="shared" si="0"/>
        <v>1465</v>
      </c>
      <c r="E12" s="201">
        <f t="shared" si="1"/>
        <v>29.897959183673468</v>
      </c>
    </row>
    <row r="13" spans="1:5" s="44" customFormat="1" ht="23.25" customHeight="1">
      <c r="A13" s="7" t="s">
        <v>122</v>
      </c>
      <c r="B13" s="233">
        <v>3453</v>
      </c>
      <c r="C13" s="233">
        <v>3453</v>
      </c>
      <c r="D13" s="202">
        <f t="shared" si="0"/>
        <v>0</v>
      </c>
      <c r="E13" s="201">
        <f t="shared" si="1"/>
        <v>0</v>
      </c>
    </row>
    <row r="14" spans="1:5" s="44" customFormat="1" ht="23.25" customHeight="1">
      <c r="A14" s="7" t="s">
        <v>123</v>
      </c>
      <c r="B14" s="233">
        <v>107228</v>
      </c>
      <c r="C14" s="233">
        <v>56565</v>
      </c>
      <c r="D14" s="202">
        <f t="shared" si="0"/>
        <v>50663</v>
      </c>
      <c r="E14" s="201">
        <f t="shared" si="1"/>
        <v>0.89565986033766465</v>
      </c>
    </row>
    <row r="15" spans="1:5" s="44" customFormat="1" ht="23.25" customHeight="1">
      <c r="A15" s="7" t="s">
        <v>124</v>
      </c>
      <c r="B15" s="233">
        <v>20989</v>
      </c>
      <c r="C15" s="233">
        <v>6680</v>
      </c>
      <c r="D15" s="202">
        <f t="shared" si="0"/>
        <v>14309</v>
      </c>
      <c r="E15" s="201">
        <f t="shared" si="1"/>
        <v>2.1420658682634732</v>
      </c>
    </row>
    <row r="16" spans="1:5" s="44" customFormat="1" ht="23.25" customHeight="1">
      <c r="A16" s="3" t="s">
        <v>258</v>
      </c>
      <c r="B16" s="233">
        <v>4903</v>
      </c>
      <c r="C16" s="233">
        <v>0</v>
      </c>
      <c r="D16" s="202">
        <f t="shared" ref="D16" si="2">+B16-C16</f>
        <v>4903</v>
      </c>
      <c r="E16" s="201">
        <v>1</v>
      </c>
    </row>
    <row r="17" spans="1:5" s="44" customFormat="1" ht="23.25" customHeight="1">
      <c r="A17" s="44" t="s">
        <v>59</v>
      </c>
      <c r="B17" s="244"/>
      <c r="C17" s="244"/>
      <c r="D17" s="20"/>
      <c r="E17" s="201"/>
    </row>
    <row r="18" spans="1:5" s="44" customFormat="1" ht="23.25" customHeight="1">
      <c r="A18" s="7" t="s">
        <v>63</v>
      </c>
      <c r="B18" s="233">
        <v>16357</v>
      </c>
      <c r="C18" s="233">
        <v>4185</v>
      </c>
      <c r="D18" s="202">
        <f>+B18-C18</f>
        <v>12172</v>
      </c>
      <c r="E18" s="201">
        <f t="shared" si="1"/>
        <v>2.9084826762246117</v>
      </c>
    </row>
    <row r="19" spans="1:5" s="44" customFormat="1" ht="23.25" customHeight="1">
      <c r="A19" s="7" t="s">
        <v>116</v>
      </c>
      <c r="B19" s="233">
        <v>95868</v>
      </c>
      <c r="C19" s="233">
        <v>93847</v>
      </c>
      <c r="D19" s="202">
        <f t="shared" ref="D19:D25" si="3">+B19-C19</f>
        <v>2021</v>
      </c>
      <c r="E19" s="201">
        <f t="shared" si="1"/>
        <v>2.1535051733140111E-2</v>
      </c>
    </row>
    <row r="20" spans="1:5" s="44" customFormat="1" ht="23.25" customHeight="1">
      <c r="A20" s="7" t="s">
        <v>60</v>
      </c>
      <c r="B20" s="233">
        <v>482</v>
      </c>
      <c r="C20" s="233">
        <v>482</v>
      </c>
      <c r="D20" s="202">
        <f t="shared" si="3"/>
        <v>0</v>
      </c>
      <c r="E20" s="201">
        <f t="shared" si="1"/>
        <v>0</v>
      </c>
    </row>
    <row r="21" spans="1:5" s="44" customFormat="1" ht="23.25" customHeight="1">
      <c r="A21" s="7" t="s">
        <v>61</v>
      </c>
      <c r="B21" s="233">
        <v>41694</v>
      </c>
      <c r="C21" s="233">
        <v>7223</v>
      </c>
      <c r="D21" s="202">
        <f t="shared" si="3"/>
        <v>34471</v>
      </c>
      <c r="E21" s="201">
        <f t="shared" si="1"/>
        <v>4.772393742212377</v>
      </c>
    </row>
    <row r="22" spans="1:5" s="44" customFormat="1" ht="23.25" customHeight="1">
      <c r="A22" s="7" t="s">
        <v>62</v>
      </c>
      <c r="B22" s="233">
        <v>21608</v>
      </c>
      <c r="C22" s="233">
        <v>9463</v>
      </c>
      <c r="D22" s="202">
        <f t="shared" si="3"/>
        <v>12145</v>
      </c>
      <c r="E22" s="201">
        <f t="shared" si="1"/>
        <v>1.2834196343654232</v>
      </c>
    </row>
    <row r="23" spans="1:5" s="44" customFormat="1" ht="23.25" customHeight="1">
      <c r="A23" s="7" t="s">
        <v>127</v>
      </c>
      <c r="B23" s="233">
        <v>51180</v>
      </c>
      <c r="C23" s="233">
        <v>35195</v>
      </c>
      <c r="D23" s="202">
        <f t="shared" si="3"/>
        <v>15985</v>
      </c>
      <c r="E23" s="201">
        <f>+D23/C23</f>
        <v>0.45418383293081405</v>
      </c>
    </row>
    <row r="24" spans="1:5" s="44" customFormat="1" ht="23.25" customHeight="1">
      <c r="A24" s="44" t="s">
        <v>226</v>
      </c>
      <c r="B24" s="233"/>
      <c r="C24" s="233"/>
      <c r="D24" s="202"/>
      <c r="E24" s="189"/>
    </row>
    <row r="25" spans="1:5" s="44" customFormat="1" ht="23.25" customHeight="1">
      <c r="A25" s="3" t="s">
        <v>227</v>
      </c>
      <c r="B25" s="233">
        <v>10</v>
      </c>
      <c r="C25" s="233">
        <v>10</v>
      </c>
      <c r="D25" s="202">
        <f t="shared" si="3"/>
        <v>0</v>
      </c>
      <c r="E25" s="201">
        <v>1</v>
      </c>
    </row>
    <row r="26" spans="1:5" s="44" customFormat="1" ht="23.25" customHeight="1">
      <c r="A26" s="3"/>
      <c r="B26" s="233"/>
      <c r="C26" s="233"/>
      <c r="D26" s="202"/>
      <c r="E26" s="189"/>
    </row>
    <row r="27" spans="1:5" s="7" customFormat="1" ht="23.25" customHeight="1" thickBot="1">
      <c r="A27" s="157" t="s">
        <v>64</v>
      </c>
      <c r="B27" s="169">
        <f>SUM(B6:B7)</f>
        <v>7295</v>
      </c>
      <c r="C27" s="169">
        <f>SUM(C6:C7)</f>
        <v>5521</v>
      </c>
      <c r="D27" s="169">
        <f>+B27-C27</f>
        <v>1774</v>
      </c>
      <c r="E27" s="171">
        <f>+D27/C27</f>
        <v>0.32131860170259013</v>
      </c>
    </row>
    <row r="28" spans="1:5" s="34" customFormat="1" ht="23.25" customHeight="1" thickBot="1">
      <c r="A28" s="157" t="s">
        <v>65</v>
      </c>
      <c r="B28" s="190">
        <f>SUM(B10:B25)</f>
        <v>1099066</v>
      </c>
      <c r="C28" s="190">
        <f>SUM(C10:C23)</f>
        <v>532704</v>
      </c>
      <c r="D28" s="190">
        <f>+B28-C28</f>
        <v>566362</v>
      </c>
      <c r="E28" s="348">
        <f>+D28/C28</f>
        <v>1.0631833063014358</v>
      </c>
    </row>
    <row r="29" spans="1:5" s="34" customFormat="1" ht="23.25" customHeight="1" thickBot="1">
      <c r="A29" s="157" t="s">
        <v>66</v>
      </c>
      <c r="B29" s="169">
        <f>+B28+B27</f>
        <v>1106361</v>
      </c>
      <c r="C29" s="169">
        <f>+C28+C27</f>
        <v>538225</v>
      </c>
      <c r="D29" s="169">
        <f>+B29-C29</f>
        <v>568136</v>
      </c>
      <c r="E29" s="171">
        <f>+D29/C29</f>
        <v>1.0555734126062519</v>
      </c>
    </row>
    <row r="30" spans="1:5" s="11" customFormat="1" ht="25.5" customHeight="1">
      <c r="B30" s="43"/>
      <c r="C30" s="43"/>
      <c r="D30" s="43"/>
      <c r="E30" s="94"/>
    </row>
    <row r="31" spans="1:5" s="11" customFormat="1" ht="15.6">
      <c r="A31" s="125"/>
      <c r="B31" s="43"/>
      <c r="C31" s="43"/>
      <c r="D31" s="43"/>
      <c r="E31" s="94"/>
    </row>
  </sheetData>
  <mergeCells count="1">
    <mergeCell ref="A1:E1"/>
  </mergeCells>
  <phoneticPr fontId="0" type="noConversion"/>
  <pageMargins left="0.75" right="0.75" top="0.57999999999999996" bottom="1" header="0.76" footer="0.511811024"/>
  <pageSetup scale="78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5"/>
  <sheetViews>
    <sheetView topLeftCell="A4" zoomScale="75" workbookViewId="0">
      <selection activeCell="H12" sqref="H12"/>
    </sheetView>
  </sheetViews>
  <sheetFormatPr baseColWidth="10" defaultColWidth="11.44140625" defaultRowHeight="15"/>
  <cols>
    <col min="1" max="1" width="44" style="3" customWidth="1"/>
    <col min="2" max="4" width="18.33203125" style="18" customWidth="1"/>
    <col min="5" max="5" width="11.44140625" style="81"/>
    <col min="6" max="16384" width="11.44140625" style="3"/>
  </cols>
  <sheetData>
    <row r="1" spans="1:5" ht="20.25" customHeight="1">
      <c r="A1" s="353" t="s">
        <v>229</v>
      </c>
      <c r="B1" s="353"/>
      <c r="C1" s="353"/>
      <c r="D1" s="353"/>
      <c r="E1" s="353"/>
    </row>
    <row r="2" spans="1:5" ht="20.25" customHeight="1">
      <c r="A2" s="17"/>
      <c r="B2" s="41"/>
      <c r="C2" s="41"/>
      <c r="D2" s="41"/>
    </row>
    <row r="3" spans="1:5" ht="20.25" customHeight="1">
      <c r="A3" s="17"/>
      <c r="B3" s="41"/>
      <c r="C3" s="41"/>
      <c r="D3" s="95" t="s">
        <v>4</v>
      </c>
      <c r="E3" s="103"/>
    </row>
    <row r="4" spans="1:5" s="14" customFormat="1" ht="20.25" customHeight="1">
      <c r="A4"/>
      <c r="B4" s="132">
        <f>+'NOTA 4'!B4</f>
        <v>2020</v>
      </c>
      <c r="C4" s="132">
        <f>+'NOTA 4'!C4</f>
        <v>2019</v>
      </c>
      <c r="D4" s="42" t="s">
        <v>7</v>
      </c>
      <c r="E4" s="97" t="s">
        <v>8</v>
      </c>
    </row>
    <row r="5" spans="1:5" ht="23.25" customHeight="1"/>
    <row r="6" spans="1:5" s="44" customFormat="1" ht="23.25" customHeight="1">
      <c r="A6" s="44" t="s">
        <v>67</v>
      </c>
      <c r="B6" s="45"/>
      <c r="C6" s="45"/>
      <c r="D6" s="45"/>
      <c r="E6" s="93"/>
    </row>
    <row r="7" spans="1:5" s="44" customFormat="1" ht="23.25" customHeight="1">
      <c r="B7" s="45"/>
      <c r="C7" s="45"/>
      <c r="D7" s="45"/>
      <c r="E7" s="93"/>
    </row>
    <row r="8" spans="1:5" s="7" customFormat="1" ht="23.25" customHeight="1">
      <c r="A8" s="7" t="s">
        <v>69</v>
      </c>
      <c r="B8" s="233">
        <v>0</v>
      </c>
      <c r="C8" s="233">
        <v>0</v>
      </c>
      <c r="D8" s="202">
        <f>+B8-C8</f>
        <v>0</v>
      </c>
      <c r="E8" s="201">
        <v>0</v>
      </c>
    </row>
    <row r="9" spans="1:5" s="7" customFormat="1" ht="23.25" customHeight="1">
      <c r="A9" s="7" t="s">
        <v>70</v>
      </c>
      <c r="B9" s="245">
        <v>300000</v>
      </c>
      <c r="C9" s="245">
        <v>156000</v>
      </c>
      <c r="D9" s="209">
        <f>+B9-C9</f>
        <v>144000</v>
      </c>
      <c r="E9" s="271">
        <v>0</v>
      </c>
    </row>
    <row r="10" spans="1:5" s="7" customFormat="1" ht="23.25" customHeight="1">
      <c r="A10" s="16" t="s">
        <v>71</v>
      </c>
      <c r="B10" s="209">
        <f>SUM(B8:B9)</f>
        <v>300000</v>
      </c>
      <c r="C10" s="209">
        <f>SUM(C8:C9)</f>
        <v>156000</v>
      </c>
      <c r="D10" s="209">
        <f>SUM(D8:D9)</f>
        <v>144000</v>
      </c>
      <c r="E10" s="271">
        <v>0</v>
      </c>
    </row>
    <row r="11" spans="1:5" s="7" customFormat="1" ht="23.25" customHeight="1">
      <c r="B11" s="202"/>
      <c r="C11" s="202"/>
      <c r="D11" s="202"/>
      <c r="E11" s="189"/>
    </row>
    <row r="12" spans="1:5" s="7" customFormat="1" ht="23.25" customHeight="1">
      <c r="B12" s="202"/>
      <c r="C12" s="202"/>
      <c r="D12" s="202"/>
      <c r="E12" s="189"/>
    </row>
    <row r="13" spans="1:5" s="7" customFormat="1" ht="23.25" customHeight="1">
      <c r="A13" s="44" t="s">
        <v>72</v>
      </c>
      <c r="B13" s="202"/>
      <c r="C13" s="202"/>
      <c r="D13" s="202"/>
      <c r="E13" s="189"/>
    </row>
    <row r="14" spans="1:5" s="7" customFormat="1" ht="23.25" customHeight="1">
      <c r="A14" s="44"/>
      <c r="B14" s="202"/>
      <c r="C14" s="202"/>
      <c r="D14" s="202"/>
      <c r="E14" s="189"/>
    </row>
    <row r="15" spans="1:5" s="7" customFormat="1" ht="23.25" customHeight="1">
      <c r="A15" s="7" t="s">
        <v>73</v>
      </c>
      <c r="B15" s="202">
        <v>16102502</v>
      </c>
      <c r="C15" s="202">
        <v>7086102</v>
      </c>
      <c r="D15" s="202">
        <f t="shared" ref="D15:D17" si="0">+B15-C15</f>
        <v>9016400</v>
      </c>
      <c r="E15" s="201">
        <f t="shared" ref="E15:E20" si="1">+D15/C15</f>
        <v>1.2724061832584403</v>
      </c>
    </row>
    <row r="16" spans="1:5" s="7" customFormat="1" ht="23.25" customHeight="1">
      <c r="A16" s="7" t="s">
        <v>68</v>
      </c>
      <c r="B16" s="233">
        <v>685000</v>
      </c>
      <c r="C16" s="233">
        <v>506100</v>
      </c>
      <c r="D16" s="202">
        <f t="shared" si="0"/>
        <v>178900</v>
      </c>
      <c r="E16" s="201">
        <v>1</v>
      </c>
    </row>
    <row r="17" spans="1:5" s="7" customFormat="1" ht="23.25" customHeight="1">
      <c r="A17" s="7" t="s">
        <v>128</v>
      </c>
      <c r="B17" s="233">
        <v>2135000</v>
      </c>
      <c r="C17" s="233">
        <v>1333900</v>
      </c>
      <c r="D17" s="202">
        <f t="shared" si="0"/>
        <v>801100</v>
      </c>
      <c r="E17" s="201">
        <f t="shared" si="1"/>
        <v>0.60056975785291256</v>
      </c>
    </row>
    <row r="18" spans="1:5" s="7" customFormat="1" ht="23.25" customHeight="1">
      <c r="B18" s="77"/>
      <c r="C18" s="77"/>
      <c r="D18" s="20"/>
      <c r="E18" s="201"/>
    </row>
    <row r="19" spans="1:5" s="7" customFormat="1" ht="23.25" customHeight="1" thickBot="1">
      <c r="A19" s="157" t="s">
        <v>74</v>
      </c>
      <c r="B19" s="187">
        <f>SUM(B15:B17)</f>
        <v>18922502</v>
      </c>
      <c r="C19" s="187">
        <f>SUM(C15:C17)</f>
        <v>8926102</v>
      </c>
      <c r="D19" s="187">
        <f>SUM(D15:D17)</f>
        <v>9996400</v>
      </c>
      <c r="E19" s="349">
        <f t="shared" si="1"/>
        <v>1.1199065392710055</v>
      </c>
    </row>
    <row r="20" spans="1:5" s="7" customFormat="1" ht="23.25" customHeight="1" thickBot="1">
      <c r="A20" s="157" t="s">
        <v>75</v>
      </c>
      <c r="B20" s="170">
        <f>+B19+B10</f>
        <v>19222502</v>
      </c>
      <c r="C20" s="170">
        <f>+C19+C10</f>
        <v>9082102</v>
      </c>
      <c r="D20" s="170">
        <f>+D19+D10</f>
        <v>10140400</v>
      </c>
      <c r="E20" s="350">
        <f t="shared" si="1"/>
        <v>1.1165256677363897</v>
      </c>
    </row>
    <row r="21" spans="1:5" s="7" customFormat="1" ht="23.25" customHeight="1">
      <c r="A21" s="44"/>
      <c r="B21" s="20"/>
      <c r="C21" s="20"/>
      <c r="D21" s="20"/>
      <c r="E21" s="92"/>
    </row>
    <row r="22" spans="1:5">
      <c r="A22" s="11"/>
    </row>
    <row r="23" spans="1:5">
      <c r="A23" s="11"/>
    </row>
    <row r="24" spans="1:5">
      <c r="A24" s="3" t="s">
        <v>117</v>
      </c>
    </row>
    <row r="25" spans="1:5">
      <c r="A25" s="119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7"/>
  <sheetViews>
    <sheetView zoomScale="75" workbookViewId="0">
      <selection activeCell="E17" sqref="E17"/>
    </sheetView>
  </sheetViews>
  <sheetFormatPr baseColWidth="10" defaultColWidth="11.44140625" defaultRowHeight="15"/>
  <cols>
    <col min="1" max="1" width="44" style="7" customWidth="1"/>
    <col min="2" max="4" width="18.33203125" style="20" customWidth="1"/>
    <col min="5" max="5" width="11.44140625" style="92"/>
    <col min="6" max="16384" width="11.44140625" style="7"/>
  </cols>
  <sheetData>
    <row r="1" spans="1:6" ht="20.25" customHeight="1">
      <c r="A1" s="354" t="s">
        <v>230</v>
      </c>
      <c r="B1" s="354"/>
      <c r="C1" s="354"/>
      <c r="D1" s="354"/>
      <c r="E1" s="354"/>
    </row>
    <row r="2" spans="1:6" ht="20.25" customHeight="1">
      <c r="A2" s="17"/>
      <c r="B2" s="45"/>
      <c r="C2" s="45"/>
      <c r="D2" s="45"/>
      <c r="E2" s="93"/>
    </row>
    <row r="3" spans="1:6" ht="20.25" customHeight="1">
      <c r="A3" s="17"/>
      <c r="B3" s="45"/>
      <c r="C3" s="45"/>
      <c r="D3" s="95" t="s">
        <v>4</v>
      </c>
      <c r="E3" s="103"/>
    </row>
    <row r="4" spans="1:6" s="138" customFormat="1" ht="20.25" customHeight="1">
      <c r="A4" s="44"/>
      <c r="B4" s="132">
        <f>+'NOTA 5'!B4</f>
        <v>2020</v>
      </c>
      <c r="C4" s="132">
        <f>+'NOTA 5'!C4</f>
        <v>2019</v>
      </c>
      <c r="D4" s="42" t="s">
        <v>7</v>
      </c>
      <c r="E4" s="97" t="s">
        <v>8</v>
      </c>
    </row>
    <row r="5" spans="1:6" ht="23.25" customHeight="1"/>
    <row r="6" spans="1:6" ht="23.25" customHeight="1">
      <c r="A6" s="33" t="s">
        <v>137</v>
      </c>
    </row>
    <row r="7" spans="1:6" ht="23.25" customHeight="1"/>
    <row r="8" spans="1:6" ht="23.25" customHeight="1">
      <c r="A8" s="7" t="s">
        <v>138</v>
      </c>
      <c r="B8" s="166">
        <v>60</v>
      </c>
      <c r="C8" s="166">
        <v>396</v>
      </c>
      <c r="D8" s="202">
        <f t="shared" ref="D8:D15" si="0">+B8-C8</f>
        <v>-336</v>
      </c>
      <c r="E8" s="188">
        <f t="shared" ref="E8:E17" si="1">+D8/C8</f>
        <v>-0.84848484848484851</v>
      </c>
      <c r="F8" s="210"/>
    </row>
    <row r="9" spans="1:6" ht="23.25" customHeight="1">
      <c r="A9" s="7" t="s">
        <v>139</v>
      </c>
      <c r="B9" s="166">
        <v>765</v>
      </c>
      <c r="C9" s="166">
        <v>267</v>
      </c>
      <c r="D9" s="202">
        <f t="shared" si="0"/>
        <v>498</v>
      </c>
      <c r="E9" s="201">
        <f t="shared" si="1"/>
        <v>1.8651685393258426</v>
      </c>
      <c r="F9" s="210"/>
    </row>
    <row r="10" spans="1:6" ht="23.25" customHeight="1">
      <c r="A10" s="7" t="s">
        <v>140</v>
      </c>
      <c r="B10" s="166">
        <v>29381</v>
      </c>
      <c r="C10" s="166">
        <v>29184</v>
      </c>
      <c r="D10" s="202">
        <f t="shared" si="0"/>
        <v>197</v>
      </c>
      <c r="E10" s="201">
        <f t="shared" si="1"/>
        <v>6.7502741228070177E-3</v>
      </c>
      <c r="F10" s="210"/>
    </row>
    <row r="11" spans="1:6" ht="23.25" customHeight="1">
      <c r="A11" s="7" t="s">
        <v>141</v>
      </c>
      <c r="B11" s="166">
        <v>26644</v>
      </c>
      <c r="C11" s="166">
        <v>27899</v>
      </c>
      <c r="D11" s="20">
        <f t="shared" si="0"/>
        <v>-1255</v>
      </c>
      <c r="E11" s="188">
        <f t="shared" si="1"/>
        <v>-4.4983691171726584E-2</v>
      </c>
    </row>
    <row r="12" spans="1:6" ht="23.25" customHeight="1">
      <c r="A12" s="7" t="s">
        <v>142</v>
      </c>
      <c r="B12" s="166">
        <v>38242</v>
      </c>
      <c r="C12" s="166">
        <v>38242</v>
      </c>
      <c r="D12" s="202">
        <f t="shared" si="0"/>
        <v>0</v>
      </c>
      <c r="E12" s="201">
        <f t="shared" si="1"/>
        <v>0</v>
      </c>
    </row>
    <row r="13" spans="1:6" ht="23.25" customHeight="1">
      <c r="A13" s="7" t="s">
        <v>143</v>
      </c>
      <c r="B13" s="166">
        <v>32834</v>
      </c>
      <c r="C13" s="166">
        <v>26629</v>
      </c>
      <c r="D13" s="202">
        <f t="shared" si="0"/>
        <v>6205</v>
      </c>
      <c r="E13" s="201">
        <f t="shared" si="1"/>
        <v>0.23301663599834765</v>
      </c>
    </row>
    <row r="14" spans="1:6" ht="23.25" customHeight="1">
      <c r="A14" s="7" t="s">
        <v>40</v>
      </c>
      <c r="B14" s="166">
        <v>200</v>
      </c>
      <c r="C14" s="166">
        <v>1025</v>
      </c>
      <c r="D14" s="202">
        <f t="shared" si="0"/>
        <v>-825</v>
      </c>
      <c r="E14" s="189">
        <f t="shared" si="1"/>
        <v>-0.80487804878048785</v>
      </c>
    </row>
    <row r="15" spans="1:6" ht="23.25" customHeight="1">
      <c r="A15" s="7" t="s">
        <v>144</v>
      </c>
      <c r="B15" s="46">
        <v>-32280</v>
      </c>
      <c r="C15" s="46">
        <v>-32279</v>
      </c>
      <c r="D15" s="211">
        <f t="shared" si="0"/>
        <v>-1</v>
      </c>
      <c r="E15" s="271">
        <f t="shared" si="1"/>
        <v>3.0979894048762353E-5</v>
      </c>
    </row>
    <row r="16" spans="1:6" ht="23.25" customHeight="1">
      <c r="B16" s="19"/>
      <c r="C16" s="19"/>
    </row>
    <row r="17" spans="1:5" ht="19.2" thickBot="1">
      <c r="A17" s="157" t="s">
        <v>145</v>
      </c>
      <c r="B17" s="169">
        <f>SUM(B8:B15)</f>
        <v>95846</v>
      </c>
      <c r="C17" s="169">
        <f>SUM(C8:C15)</f>
        <v>91363</v>
      </c>
      <c r="D17" s="169">
        <f>SUM(D8:D15)</f>
        <v>4483</v>
      </c>
      <c r="E17" s="350">
        <f t="shared" si="1"/>
        <v>4.9068003458730559E-2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18</vt:i4>
      </vt:variant>
    </vt:vector>
  </HeadingPairs>
  <TitlesOfParts>
    <vt:vector size="41" baseType="lpstr">
      <vt:lpstr>RESULTADOS</vt:lpstr>
      <vt:lpstr>ACTIVO</vt:lpstr>
      <vt:lpstr>PASIVO-PATRI</vt:lpstr>
      <vt:lpstr>NOTA 1 </vt:lpstr>
      <vt:lpstr>NOTA 2 </vt:lpstr>
      <vt:lpstr>NOTA 3 </vt:lpstr>
      <vt:lpstr>NOTA 4</vt:lpstr>
      <vt:lpstr>NOTA 5</vt:lpstr>
      <vt:lpstr>NOTA 6</vt:lpstr>
      <vt:lpstr>NOTA 7</vt:lpstr>
      <vt:lpstr>NOTA 8</vt:lpstr>
      <vt:lpstr>NOTA 9</vt:lpstr>
      <vt:lpstr>NOTA 10</vt:lpstr>
      <vt:lpstr>NOTA  11</vt:lpstr>
      <vt:lpstr>NOTA 12</vt:lpstr>
      <vt:lpstr>NOTA 13</vt:lpstr>
      <vt:lpstr>NOTA 14</vt:lpstr>
      <vt:lpstr>NOTA  15</vt:lpstr>
      <vt:lpstr>NOTA 16</vt:lpstr>
      <vt:lpstr>ANEXO 2</vt:lpstr>
      <vt:lpstr>ANEXO-1</vt:lpstr>
      <vt:lpstr>ANEXO-1.1</vt:lpstr>
      <vt:lpstr>Hoja1</vt:lpstr>
      <vt:lpstr>ACTIVO!Área_de_impresión</vt:lpstr>
      <vt:lpstr>'ANEXO 2'!Área_de_impresión</vt:lpstr>
      <vt:lpstr>'ANEXO-1'!Área_de_impresión</vt:lpstr>
      <vt:lpstr>'ANEXO-1.1'!Área_de_impresión</vt:lpstr>
      <vt:lpstr>'NOTA  11'!Área_de_impresión</vt:lpstr>
      <vt:lpstr>'NOTA  15'!Área_de_impresión</vt:lpstr>
      <vt:lpstr>'NOTA 1 '!Área_de_impresión</vt:lpstr>
      <vt:lpstr>'NOTA 12'!Área_de_impresión</vt:lpstr>
      <vt:lpstr>'NOTA 13'!Área_de_impresión</vt:lpstr>
      <vt:lpstr>'NOTA 14'!Área_de_impresión</vt:lpstr>
      <vt:lpstr>'NOTA 2 '!Área_de_impresión</vt:lpstr>
      <vt:lpstr>'NOTA 3 '!Área_de_impresión</vt:lpstr>
      <vt:lpstr>'NOTA 4'!Área_de_impresión</vt:lpstr>
      <vt:lpstr>'NOTA 5'!Área_de_impresión</vt:lpstr>
      <vt:lpstr>'NOTA 6'!Área_de_impresión</vt:lpstr>
      <vt:lpstr>'NOTA 7'!Área_de_impresión</vt:lpstr>
      <vt:lpstr>'PASIVO-PATRI'!Área_de_impresión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Hector Diaz</cp:lastModifiedBy>
  <cp:lastPrinted>2019-04-30T21:51:52Z</cp:lastPrinted>
  <dcterms:created xsi:type="dcterms:W3CDTF">1998-05-05T23:44:11Z</dcterms:created>
  <dcterms:modified xsi:type="dcterms:W3CDTF">2020-08-05T19:12:18Z</dcterms:modified>
</cp:coreProperties>
</file>