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imenez\Documents\0 Actual Javier\EEFF\"/>
    </mc:Choice>
  </mc:AlternateContent>
  <xr:revisionPtr revIDLastSave="0" documentId="13_ncr:1_{964325A3-C271-4BEA-AB22-4F1DF79E61E1}" xr6:coauthVersionLast="43" xr6:coauthVersionMax="43" xr10:uidLastSave="{00000000-0000-0000-0000-000000000000}"/>
  <bookViews>
    <workbookView xWindow="-120" yWindow="-120" windowWidth="29040" windowHeight="15840" tabRatio="899" xr2:uid="{00000000-000D-0000-FFFF-FFFF00000000}"/>
  </bookViews>
  <sheets>
    <sheet name="ACTIVO" sheetId="1" r:id="rId1"/>
    <sheet name="PASIVO-PATRI" sheetId="2" r:id="rId2"/>
    <sheet name="RESULTADOS" sheetId="3" r:id="rId3"/>
    <sheet name="NOTA 1 " sheetId="29" r:id="rId4"/>
    <sheet name="NOTA 2 " sheetId="33" r:id="rId5"/>
    <sheet name="NOTA 3 " sheetId="34" r:id="rId6"/>
    <sheet name="NOTA 4" sheetId="4" r:id="rId7"/>
    <sheet name="NOTA 5" sheetId="5" r:id="rId8"/>
    <sheet name="NOTA 6" sheetId="16" r:id="rId9"/>
    <sheet name="NOTA 7" sheetId="6" r:id="rId10"/>
    <sheet name="NOTA 8" sheetId="21" r:id="rId11"/>
    <sheet name="NOTA 9" sheetId="24" r:id="rId12"/>
    <sheet name="NOTA 10" sheetId="25" r:id="rId13"/>
    <sheet name="NOTA  11" sheetId="7" r:id="rId14"/>
    <sheet name="NOTA 12" sheetId="17" r:id="rId15"/>
    <sheet name="NOTA 13" sheetId="18" r:id="rId16"/>
    <sheet name="NOTA 14" sheetId="19" r:id="rId17"/>
    <sheet name="NOTA  15" sheetId="8" r:id="rId18"/>
    <sheet name="NOTA 16" sheetId="20" r:id="rId19"/>
    <sheet name="ANEXO-1" sheetId="10" r:id="rId20"/>
    <sheet name="ANEXO-1.1" sheetId="11" r:id="rId21"/>
    <sheet name="ANEXO 2" sheetId="12" r:id="rId22"/>
    <sheet name="Hoja1" sheetId="22" r:id="rId23"/>
  </sheets>
  <definedNames>
    <definedName name="_xlnm.Print_Area" localSheetId="0">ACTIVO!$A$10:$F$41</definedName>
    <definedName name="_xlnm.Print_Area" localSheetId="21">'ANEXO 2'!$A$1:$H$42</definedName>
    <definedName name="_xlnm.Print_Area" localSheetId="19">'ANEXO-1'!$4:$28</definedName>
    <definedName name="_xlnm.Print_Area" localSheetId="20">'ANEXO-1.1'!$A$1:$G$33</definedName>
    <definedName name="_xlnm.Print_Area" localSheetId="13">'NOTA  11'!$A$1:$E$26</definedName>
    <definedName name="_xlnm.Print_Area" localSheetId="17">'NOTA  15'!$A$1:$E$19</definedName>
    <definedName name="_xlnm.Print_Area" localSheetId="3">'NOTA 1 '!$A$1:$E$28</definedName>
    <definedName name="_xlnm.Print_Area" localSheetId="14">'NOTA 12'!$A$1:$E$24</definedName>
    <definedName name="_xlnm.Print_Area" localSheetId="15">'NOTA 13'!$A$1:$E$19</definedName>
    <definedName name="_xlnm.Print_Area" localSheetId="16">'NOTA 14'!$A$1:$E$25</definedName>
    <definedName name="_xlnm.Print_Area" localSheetId="4">'NOTA 2 '!$A$1:$E$28</definedName>
    <definedName name="_xlnm.Print_Area" localSheetId="5">'NOTA 3 '!$A$1:$E$28</definedName>
    <definedName name="_xlnm.Print_Area" localSheetId="6">'NOTA 4'!$A$1:$E$29</definedName>
    <definedName name="_xlnm.Print_Area" localSheetId="7">'NOTA 5'!$A$1:$E$26</definedName>
    <definedName name="_xlnm.Print_Area" localSheetId="8">'NOTA 6'!$A$1:$E$22</definedName>
    <definedName name="_xlnm.Print_Area" localSheetId="9">'NOTA 7'!$A$1:$E$36</definedName>
    <definedName name="_xlnm.Print_Area" localSheetId="1">'PASIVO-PATRI'!$A$1:$F$37</definedName>
    <definedName name="_xlnm.Print_Area" localSheetId="2">RESULTADOS!$A$1:$F$45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5" i="3" l="1"/>
  <c r="A64" i="3"/>
  <c r="E54" i="3"/>
  <c r="E53" i="3"/>
  <c r="A54" i="3"/>
  <c r="A53" i="3"/>
  <c r="A50" i="2"/>
  <c r="A49" i="2"/>
  <c r="D40" i="2"/>
  <c r="D39" i="2"/>
  <c r="A40" i="2"/>
  <c r="A39" i="2"/>
  <c r="E11" i="25" l="1"/>
  <c r="E9" i="16"/>
  <c r="E8" i="16"/>
  <c r="B30" i="25"/>
  <c r="D24" i="4" l="1"/>
  <c r="E33" i="3"/>
  <c r="C33" i="1"/>
  <c r="D33" i="1"/>
  <c r="C16" i="7"/>
  <c r="B27" i="4"/>
  <c r="C5" i="34"/>
  <c r="B5" i="34"/>
  <c r="C5" i="33"/>
  <c r="B5" i="33"/>
  <c r="C5" i="29"/>
  <c r="B5" i="29"/>
  <c r="C17" i="34"/>
  <c r="B17" i="34"/>
  <c r="D15" i="34"/>
  <c r="E15" i="34" s="1"/>
  <c r="D14" i="34"/>
  <c r="E14" i="34" s="1"/>
  <c r="D13" i="34"/>
  <c r="E13" i="34" s="1"/>
  <c r="D12" i="34"/>
  <c r="E12" i="34" s="1"/>
  <c r="D11" i="34"/>
  <c r="E11" i="34" s="1"/>
  <c r="D10" i="34"/>
  <c r="C19" i="33"/>
  <c r="B19" i="33"/>
  <c r="D18" i="33"/>
  <c r="E18" i="33" s="1"/>
  <c r="D17" i="33"/>
  <c r="E17" i="33" s="1"/>
  <c r="D16" i="33"/>
  <c r="E16" i="33" s="1"/>
  <c r="D15" i="33"/>
  <c r="E15" i="33" s="1"/>
  <c r="D14" i="33"/>
  <c r="E14" i="33" s="1"/>
  <c r="D13" i="33"/>
  <c r="E13" i="33" s="1"/>
  <c r="D12" i="33"/>
  <c r="E12" i="33" s="1"/>
  <c r="D11" i="33"/>
  <c r="E11" i="33" s="1"/>
  <c r="D10" i="33"/>
  <c r="E10" i="33" s="1"/>
  <c r="D9" i="33"/>
  <c r="C12" i="29"/>
  <c r="B12" i="29"/>
  <c r="D11" i="29"/>
  <c r="E11" i="29" s="1"/>
  <c r="D10" i="29"/>
  <c r="E10" i="29" s="1"/>
  <c r="D9" i="29"/>
  <c r="E9" i="29" s="1"/>
  <c r="D17" i="34" l="1"/>
  <c r="E17" i="34" s="1"/>
  <c r="D19" i="33"/>
  <c r="E19" i="33" s="1"/>
  <c r="D12" i="29"/>
  <c r="E12" i="29" s="1"/>
  <c r="E10" i="34"/>
  <c r="E9" i="33"/>
  <c r="G21" i="11" l="1"/>
  <c r="B36" i="12"/>
  <c r="G34" i="12"/>
  <c r="E25" i="2"/>
  <c r="C38" i="3"/>
  <c r="F36" i="12" l="1"/>
  <c r="E36" i="12"/>
  <c r="D36" i="12"/>
  <c r="C36" i="12"/>
  <c r="B5" i="25" l="1"/>
  <c r="C5" i="25"/>
  <c r="E29" i="1" l="1"/>
  <c r="C13" i="25" l="1"/>
  <c r="B13" i="25"/>
  <c r="D11" i="25"/>
  <c r="D10" i="25"/>
  <c r="E10" i="25" s="1"/>
  <c r="D9" i="25"/>
  <c r="C5" i="24"/>
  <c r="B5" i="24"/>
  <c r="C18" i="24"/>
  <c r="B18" i="24"/>
  <c r="D18" i="24" s="1"/>
  <c r="D16" i="24"/>
  <c r="E16" i="24" s="1"/>
  <c r="D15" i="24"/>
  <c r="E15" i="24" s="1"/>
  <c r="D14" i="24"/>
  <c r="E14" i="24" s="1"/>
  <c r="D13" i="24"/>
  <c r="E13" i="24" s="1"/>
  <c r="D12" i="24"/>
  <c r="E12" i="24" s="1"/>
  <c r="D11" i="24"/>
  <c r="E11" i="24" s="1"/>
  <c r="D10" i="24"/>
  <c r="E10" i="24" s="1"/>
  <c r="D9" i="24"/>
  <c r="E9" i="24" s="1"/>
  <c r="D13" i="25" l="1"/>
  <c r="E13" i="25" s="1"/>
  <c r="E18" i="24"/>
  <c r="E24" i="3" l="1"/>
  <c r="D8" i="18"/>
  <c r="E8" i="18" s="1"/>
  <c r="D11" i="18"/>
  <c r="E11" i="18" s="1"/>
  <c r="B16" i="7"/>
  <c r="D15" i="7"/>
  <c r="E15" i="7" s="1"/>
  <c r="G32" i="12"/>
  <c r="E25" i="1"/>
  <c r="F25" i="1" s="1"/>
  <c r="B15" i="21"/>
  <c r="C15" i="21"/>
  <c r="D13" i="21"/>
  <c r="E13" i="21" s="1"/>
  <c r="D12" i="21"/>
  <c r="E12" i="21" s="1"/>
  <c r="D11" i="21"/>
  <c r="E11" i="21" s="1"/>
  <c r="D10" i="21"/>
  <c r="D9" i="21"/>
  <c r="E9" i="21" s="1"/>
  <c r="D8" i="21"/>
  <c r="E8" i="21" s="1"/>
  <c r="D7" i="21"/>
  <c r="E7" i="21" s="1"/>
  <c r="C27" i="12"/>
  <c r="B16" i="12"/>
  <c r="B27" i="12"/>
  <c r="D11" i="19"/>
  <c r="E11" i="19" s="1"/>
  <c r="D16" i="3"/>
  <c r="D28" i="3"/>
  <c r="C16" i="3"/>
  <c r="C28" i="3"/>
  <c r="E23" i="2"/>
  <c r="F23" i="2" s="1"/>
  <c r="E22" i="2"/>
  <c r="F22" i="2" s="1"/>
  <c r="E21" i="2"/>
  <c r="F21" i="2" s="1"/>
  <c r="E20" i="2"/>
  <c r="F20" i="2" s="1"/>
  <c r="E19" i="2"/>
  <c r="F19" i="2" s="1"/>
  <c r="E14" i="2"/>
  <c r="F14" i="2" s="1"/>
  <c r="E15" i="2"/>
  <c r="F15" i="2" s="1"/>
  <c r="E16" i="2"/>
  <c r="F16" i="2" s="1"/>
  <c r="D17" i="2"/>
  <c r="F29" i="1"/>
  <c r="E28" i="1"/>
  <c r="F28" i="1" s="1"/>
  <c r="E27" i="1"/>
  <c r="F27" i="1" s="1"/>
  <c r="G20" i="11"/>
  <c r="E24" i="2"/>
  <c r="F24" i="2" s="1"/>
  <c r="D9" i="2"/>
  <c r="D9" i="3" s="1"/>
  <c r="C4" i="4" s="1"/>
  <c r="C4" i="5" s="1"/>
  <c r="C9" i="2"/>
  <c r="C9" i="3" s="1"/>
  <c r="B4" i="4" s="1"/>
  <c r="A6" i="2"/>
  <c r="A5" i="2"/>
  <c r="C16" i="12"/>
  <c r="D16" i="12"/>
  <c r="D27" i="12"/>
  <c r="E16" i="12"/>
  <c r="E27" i="12"/>
  <c r="F16" i="12"/>
  <c r="F27" i="12"/>
  <c r="G35" i="12"/>
  <c r="G33" i="12"/>
  <c r="G26" i="12"/>
  <c r="G25" i="12"/>
  <c r="G24" i="12"/>
  <c r="G23" i="12"/>
  <c r="G22" i="12"/>
  <c r="G21" i="12"/>
  <c r="G20" i="12"/>
  <c r="G14" i="12"/>
  <c r="G13" i="12"/>
  <c r="G12" i="12"/>
  <c r="B31" i="11"/>
  <c r="C31" i="11"/>
  <c r="D31" i="11"/>
  <c r="E31" i="11"/>
  <c r="F31" i="11"/>
  <c r="B13" i="11"/>
  <c r="C13" i="11"/>
  <c r="D13" i="11"/>
  <c r="E13" i="11"/>
  <c r="F13" i="11"/>
  <c r="G25" i="11"/>
  <c r="G23" i="11"/>
  <c r="G19" i="11"/>
  <c r="G18" i="11"/>
  <c r="G17" i="11"/>
  <c r="G16" i="11"/>
  <c r="G15" i="11"/>
  <c r="G12" i="11"/>
  <c r="G11" i="11"/>
  <c r="G10" i="11"/>
  <c r="G27" i="10"/>
  <c r="B23" i="10"/>
  <c r="C23" i="10"/>
  <c r="D23" i="10"/>
  <c r="E23" i="10"/>
  <c r="F23" i="10"/>
  <c r="G22" i="10"/>
  <c r="G21" i="10"/>
  <c r="G20" i="10"/>
  <c r="G19" i="10"/>
  <c r="G18" i="10"/>
  <c r="G17" i="10"/>
  <c r="G16" i="10"/>
  <c r="G15" i="10"/>
  <c r="G14" i="10"/>
  <c r="G13" i="10"/>
  <c r="G12" i="10"/>
  <c r="A5" i="10"/>
  <c r="A6" i="10"/>
  <c r="B15" i="8"/>
  <c r="C15" i="8"/>
  <c r="D13" i="8"/>
  <c r="E13" i="8" s="1"/>
  <c r="D12" i="8"/>
  <c r="E12" i="8" s="1"/>
  <c r="D11" i="8"/>
  <c r="E11" i="8" s="1"/>
  <c r="D10" i="8"/>
  <c r="E10" i="8" s="1"/>
  <c r="D13" i="19"/>
  <c r="E13" i="19" s="1"/>
  <c r="D12" i="19"/>
  <c r="C21" i="19"/>
  <c r="B21" i="19"/>
  <c r="D19" i="19"/>
  <c r="E19" i="19" s="1"/>
  <c r="D18" i="19"/>
  <c r="E18" i="19" s="1"/>
  <c r="D17" i="19"/>
  <c r="E17" i="19" s="1"/>
  <c r="D16" i="19"/>
  <c r="E16" i="19" s="1"/>
  <c r="D15" i="19"/>
  <c r="E15" i="19" s="1"/>
  <c r="D14" i="19"/>
  <c r="E14" i="19" s="1"/>
  <c r="D8" i="19"/>
  <c r="E8" i="19" s="1"/>
  <c r="D10" i="19"/>
  <c r="E10" i="19" s="1"/>
  <c r="D9" i="19"/>
  <c r="E9" i="19" s="1"/>
  <c r="D8" i="20"/>
  <c r="E8" i="20" s="1"/>
  <c r="D9" i="20"/>
  <c r="C11" i="20"/>
  <c r="B11" i="20"/>
  <c r="D12" i="7"/>
  <c r="E12" i="7" s="1"/>
  <c r="D11" i="7"/>
  <c r="E11" i="7" s="1"/>
  <c r="D14" i="7"/>
  <c r="E14" i="7" s="1"/>
  <c r="D13" i="7"/>
  <c r="E13" i="7" s="1"/>
  <c r="D13" i="16"/>
  <c r="E13" i="16" s="1"/>
  <c r="D8" i="16"/>
  <c r="D9" i="16"/>
  <c r="D10" i="16"/>
  <c r="E10" i="16" s="1"/>
  <c r="D11" i="16"/>
  <c r="E11" i="16" s="1"/>
  <c r="D12" i="16"/>
  <c r="E12" i="16" s="1"/>
  <c r="D14" i="16"/>
  <c r="E14" i="16" s="1"/>
  <c r="D15" i="16"/>
  <c r="E15" i="16" s="1"/>
  <c r="B17" i="16"/>
  <c r="C17" i="16"/>
  <c r="D15" i="17"/>
  <c r="E15" i="17" s="1"/>
  <c r="D9" i="18"/>
  <c r="E9" i="18" s="1"/>
  <c r="D10" i="18"/>
  <c r="E10" i="18" s="1"/>
  <c r="D12" i="18"/>
  <c r="E12" i="18" s="1"/>
  <c r="B14" i="18"/>
  <c r="C14" i="18"/>
  <c r="D8" i="17"/>
  <c r="E8" i="17" s="1"/>
  <c r="D9" i="17"/>
  <c r="E9" i="17" s="1"/>
  <c r="D10" i="17"/>
  <c r="E10" i="17" s="1"/>
  <c r="D11" i="17"/>
  <c r="E11" i="17" s="1"/>
  <c r="D12" i="17"/>
  <c r="E12" i="17" s="1"/>
  <c r="D13" i="17"/>
  <c r="E13" i="17" s="1"/>
  <c r="D14" i="17"/>
  <c r="E14" i="17" s="1"/>
  <c r="D16" i="17"/>
  <c r="D17" i="17"/>
  <c r="B19" i="17"/>
  <c r="C19" i="17"/>
  <c r="B19" i="5"/>
  <c r="D17" i="5"/>
  <c r="E17" i="5" s="1"/>
  <c r="D22" i="4"/>
  <c r="E22" i="4" s="1"/>
  <c r="E37" i="3"/>
  <c r="F37" i="3" s="1"/>
  <c r="E36" i="3"/>
  <c r="E25" i="3"/>
  <c r="F25" i="3" s="1"/>
  <c r="C8" i="7"/>
  <c r="B8" i="7"/>
  <c r="F8" i="11"/>
  <c r="D21" i="4"/>
  <c r="E21" i="4" s="1"/>
  <c r="D20" i="4"/>
  <c r="E20" i="4" s="1"/>
  <c r="D19" i="4"/>
  <c r="E19" i="4" s="1"/>
  <c r="D18" i="4"/>
  <c r="E18" i="4" s="1"/>
  <c r="D17" i="4"/>
  <c r="E17" i="4" s="1"/>
  <c r="E21" i="1"/>
  <c r="F21" i="1" s="1"/>
  <c r="E22" i="1"/>
  <c r="F22" i="1" s="1"/>
  <c r="E23" i="1"/>
  <c r="F23" i="1" s="1"/>
  <c r="E20" i="1"/>
  <c r="E24" i="1"/>
  <c r="F24" i="1" s="1"/>
  <c r="E26" i="1"/>
  <c r="F26" i="1" s="1"/>
  <c r="E34" i="1"/>
  <c r="F34" i="1" s="1"/>
  <c r="A5" i="12"/>
  <c r="A7" i="12"/>
  <c r="A1" i="12"/>
  <c r="A2" i="11"/>
  <c r="A2" i="12" s="1"/>
  <c r="A5" i="11"/>
  <c r="A6" i="11"/>
  <c r="A4" i="11"/>
  <c r="A1" i="11"/>
  <c r="C27" i="4"/>
  <c r="D15" i="4"/>
  <c r="E15" i="4" s="1"/>
  <c r="D13" i="4"/>
  <c r="E13" i="4" s="1"/>
  <c r="D11" i="4"/>
  <c r="E11" i="4" s="1"/>
  <c r="D10" i="4"/>
  <c r="E10" i="4" s="1"/>
  <c r="D14" i="4"/>
  <c r="E14" i="4" s="1"/>
  <c r="D12" i="4"/>
  <c r="E12" i="4" s="1"/>
  <c r="C26" i="4"/>
  <c r="B26" i="4"/>
  <c r="D6" i="4"/>
  <c r="E6" i="4" s="1"/>
  <c r="D15" i="5"/>
  <c r="E15" i="5" s="1"/>
  <c r="D16" i="5"/>
  <c r="D8" i="5"/>
  <c r="D9" i="5"/>
  <c r="C19" i="5"/>
  <c r="C10" i="5"/>
  <c r="B10" i="5"/>
  <c r="C6" i="6"/>
  <c r="B6" i="6"/>
  <c r="D9" i="6"/>
  <c r="E9" i="6" s="1"/>
  <c r="D10" i="6"/>
  <c r="E10" i="6" s="1"/>
  <c r="B11" i="6"/>
  <c r="C11" i="6"/>
  <c r="D13" i="6"/>
  <c r="E13" i="6" s="1"/>
  <c r="D14" i="6"/>
  <c r="E14" i="6" s="1"/>
  <c r="B15" i="6"/>
  <c r="C15" i="6"/>
  <c r="D17" i="6"/>
  <c r="E17" i="6" s="1"/>
  <c r="D18" i="6"/>
  <c r="E18" i="6" s="1"/>
  <c r="B19" i="6"/>
  <c r="C19" i="6"/>
  <c r="D10" i="7"/>
  <c r="E10" i="7" s="1"/>
  <c r="D7" i="7"/>
  <c r="E7" i="7" s="1"/>
  <c r="D8" i="7"/>
  <c r="E8" i="7" s="1"/>
  <c r="D9" i="8"/>
  <c r="E9" i="8" s="1"/>
  <c r="D31" i="2"/>
  <c r="C31" i="2"/>
  <c r="C17" i="2"/>
  <c r="E21" i="3"/>
  <c r="F21" i="3" s="1"/>
  <c r="E22" i="3"/>
  <c r="E26" i="3"/>
  <c r="F26" i="3" s="1"/>
  <c r="E13" i="3"/>
  <c r="F13" i="3" s="1"/>
  <c r="E14" i="3"/>
  <c r="F14" i="3" s="1"/>
  <c r="E12" i="3"/>
  <c r="E20" i="3"/>
  <c r="F20" i="3" s="1"/>
  <c r="A7" i="3"/>
  <c r="A6" i="3"/>
  <c r="F20" i="1" l="1"/>
  <c r="E33" i="1"/>
  <c r="F33" i="1" s="1"/>
  <c r="D11" i="6"/>
  <c r="E11" i="6" s="1"/>
  <c r="D6" i="6"/>
  <c r="E6" i="6" s="1"/>
  <c r="E28" i="3"/>
  <c r="F28" i="3" s="1"/>
  <c r="D27" i="4"/>
  <c r="E27" i="4" s="1"/>
  <c r="D14" i="18"/>
  <c r="E14" i="18" s="1"/>
  <c r="D19" i="5"/>
  <c r="E19" i="5" s="1"/>
  <c r="E17" i="2"/>
  <c r="F17" i="2" s="1"/>
  <c r="C28" i="12"/>
  <c r="C38" i="12" s="1"/>
  <c r="C20" i="5"/>
  <c r="D15" i="21"/>
  <c r="E15" i="21" s="1"/>
  <c r="B20" i="5"/>
  <c r="B18" i="7"/>
  <c r="D19" i="17"/>
  <c r="E19" i="17" s="1"/>
  <c r="D26" i="4"/>
  <c r="E26" i="4" s="1"/>
  <c r="G36" i="12"/>
  <c r="D10" i="5"/>
  <c r="B28" i="4"/>
  <c r="G13" i="11"/>
  <c r="G23" i="10"/>
  <c r="G24" i="10" s="1"/>
  <c r="F28" i="12"/>
  <c r="F38" i="12" s="1"/>
  <c r="F22" i="11" s="1"/>
  <c r="F24" i="11" s="1"/>
  <c r="F26" i="11" s="1"/>
  <c r="D28" i="12"/>
  <c r="D38" i="12" s="1"/>
  <c r="D22" i="11" s="1"/>
  <c r="D24" i="11" s="1"/>
  <c r="D26" i="11" s="1"/>
  <c r="B28" i="12"/>
  <c r="B38" i="12" s="1"/>
  <c r="B22" i="11" s="1"/>
  <c r="B24" i="11" s="1"/>
  <c r="B26" i="11" s="1"/>
  <c r="E16" i="3"/>
  <c r="F16" i="3" s="1"/>
  <c r="C29" i="3"/>
  <c r="C40" i="3" s="1"/>
  <c r="D15" i="8"/>
  <c r="E15" i="8" s="1"/>
  <c r="D19" i="6"/>
  <c r="D15" i="6"/>
  <c r="E15" i="6" s="1"/>
  <c r="F12" i="3"/>
  <c r="D29" i="3"/>
  <c r="B22" i="6"/>
  <c r="C28" i="4"/>
  <c r="D17" i="16"/>
  <c r="E17" i="16" s="1"/>
  <c r="G31" i="11"/>
  <c r="C22" i="6"/>
  <c r="D11" i="20"/>
  <c r="E11" i="20" s="1"/>
  <c r="D21" i="19"/>
  <c r="E21" i="19" s="1"/>
  <c r="G16" i="12"/>
  <c r="E28" i="12"/>
  <c r="E38" i="12" s="1"/>
  <c r="E22" i="11" s="1"/>
  <c r="E24" i="11" s="1"/>
  <c r="E26" i="11" s="1"/>
  <c r="E31" i="2"/>
  <c r="F31" i="2" s="1"/>
  <c r="B4" i="21"/>
  <c r="B4" i="5"/>
  <c r="C4" i="6"/>
  <c r="C4" i="7" s="1"/>
  <c r="C4" i="16"/>
  <c r="C4" i="21"/>
  <c r="E9" i="20"/>
  <c r="G27" i="12"/>
  <c r="D20" i="5" l="1"/>
  <c r="E20" i="5" s="1"/>
  <c r="E29" i="3"/>
  <c r="F29" i="3" s="1"/>
  <c r="D28" i="4"/>
  <c r="E28" i="4" s="1"/>
  <c r="E24" i="10"/>
  <c r="B24" i="10"/>
  <c r="D24" i="10"/>
  <c r="C24" i="10"/>
  <c r="F24" i="10"/>
  <c r="G28" i="12"/>
  <c r="C26" i="2"/>
  <c r="C29" i="2" s="1"/>
  <c r="C30" i="2" s="1"/>
  <c r="D22" i="6"/>
  <c r="E22" i="6" s="1"/>
  <c r="G38" i="12"/>
  <c r="C22" i="11"/>
  <c r="C4" i="17"/>
  <c r="C4" i="18" s="1"/>
  <c r="C5" i="19" s="1"/>
  <c r="C6" i="8"/>
  <c r="C4" i="20" s="1"/>
  <c r="B4" i="6"/>
  <c r="B4" i="7" s="1"/>
  <c r="B4" i="16"/>
  <c r="G22" i="11" l="1"/>
  <c r="C24" i="11"/>
  <c r="B6" i="8"/>
  <c r="B4" i="20" s="1"/>
  <c r="B4" i="17"/>
  <c r="B4" i="18" s="1"/>
  <c r="B5" i="19" s="1"/>
  <c r="G24" i="11" l="1"/>
  <c r="C26" i="11"/>
  <c r="G26" i="11" l="1"/>
  <c r="F28" i="11" l="1"/>
  <c r="D28" i="11"/>
  <c r="E28" i="11"/>
  <c r="B28" i="11"/>
  <c r="C28" i="11"/>
  <c r="G28" i="11" l="1"/>
  <c r="D16" i="7"/>
  <c r="E16" i="7"/>
  <c r="C18" i="7"/>
  <c r="D18" i="7"/>
  <c r="E18" i="7" s="1"/>
  <c r="E35" i="3"/>
  <c r="F35" i="3" s="1"/>
  <c r="D38" i="3"/>
  <c r="E38" i="3" s="1"/>
  <c r="F38" i="3" s="1"/>
  <c r="D40" i="3" l="1"/>
  <c r="E40" i="3" l="1"/>
  <c r="F40" i="3" s="1"/>
  <c r="D26" i="2"/>
  <c r="E26" i="2" l="1"/>
  <c r="D29" i="2"/>
  <c r="D30" i="2" s="1"/>
  <c r="E29" i="2" l="1"/>
  <c r="F26" i="2"/>
  <c r="E30" i="2" l="1"/>
  <c r="F30" i="2" s="1"/>
  <c r="F29" i="2"/>
</calcChain>
</file>

<file path=xl/sharedStrings.xml><?xml version="1.0" encoding="utf-8"?>
<sst xmlns="http://schemas.openxmlformats.org/spreadsheetml/2006/main" count="413" uniqueCount="262">
  <si>
    <t>Instituto Nacional de Fomento Cooperativo</t>
  </si>
  <si>
    <t>-INFOCOOP-</t>
  </si>
  <si>
    <t>Balance de Situación</t>
  </si>
  <si>
    <t>(Miles de colones)</t>
  </si>
  <si>
    <t>VARIACION</t>
  </si>
  <si>
    <t>ACTIVO:</t>
  </si>
  <si>
    <t>NOTA</t>
  </si>
  <si>
    <t>ABSOLUTA</t>
  </si>
  <si>
    <t>RELAT.</t>
  </si>
  <si>
    <t>DISPONIBILIDADES</t>
  </si>
  <si>
    <t>PRODUCTOS POR COBRAR NETO</t>
  </si>
  <si>
    <t>OTRAS CUENTAS POR COBRAR</t>
  </si>
  <si>
    <t>CARTERA DE CREDITOS NETA</t>
  </si>
  <si>
    <t>GASTOS PAGADOS POR ADELANTADO</t>
  </si>
  <si>
    <t>BIENES EN USO NETO</t>
  </si>
  <si>
    <t>BIENES REALIZABLES NETO</t>
  </si>
  <si>
    <t>COMP. PRESUP. EGRESOS DE CAPITAL</t>
  </si>
  <si>
    <t>TOTAL ACTIVO</t>
  </si>
  <si>
    <t>CUENTAS DE ORDEN DEUDORAS</t>
  </si>
  <si>
    <t xml:space="preserve"> </t>
  </si>
  <si>
    <t>PASIVO Y PATRIMONIO</t>
  </si>
  <si>
    <t>PASIVO:</t>
  </si>
  <si>
    <t>CUENTAS POR PAGAR</t>
  </si>
  <si>
    <t>GASTOS ACUMULADOS</t>
  </si>
  <si>
    <t>COLOC. FORM. POR GIRAR</t>
  </si>
  <si>
    <t>TOTAL PASIVO</t>
  </si>
  <si>
    <t>PATRIMONIO:</t>
  </si>
  <si>
    <t>APORTES</t>
  </si>
  <si>
    <t>SUPERAVIT GANADO</t>
  </si>
  <si>
    <t>SUPERAVIT DONADO</t>
  </si>
  <si>
    <t>SUPERAVIT POR REVALUACION</t>
  </si>
  <si>
    <t>RESERVAS</t>
  </si>
  <si>
    <t>SUPERAVIT O PERDIDA DEL PERIODO</t>
  </si>
  <si>
    <t>TOTAL PATRIMONIO</t>
  </si>
  <si>
    <t>TOTAL PASIVO Y PATRIMONIO</t>
  </si>
  <si>
    <t>CUENTAS DE ORDEN ACREEDORAS</t>
  </si>
  <si>
    <t>Estado de Resultados</t>
  </si>
  <si>
    <t>INGRESOS</t>
  </si>
  <si>
    <t>INTERESES SOBRE COLOCACIONES</t>
  </si>
  <si>
    <t>INTERESES SOBRE INVERSIONES</t>
  </si>
  <si>
    <t>OTROS</t>
  </si>
  <si>
    <t>TOTAL INGRESOS</t>
  </si>
  <si>
    <t>GASTOS</t>
  </si>
  <si>
    <t>ADMINISTRATIVOS</t>
  </si>
  <si>
    <t>DESARROLLO COOPERATIVO</t>
  </si>
  <si>
    <t>INCOBRABLES</t>
  </si>
  <si>
    <t>COMPROMISOS PRESUPUESTARIOS</t>
  </si>
  <si>
    <t>TRANSFERENCIAS       DE</t>
  </si>
  <si>
    <t>CAPITAL</t>
  </si>
  <si>
    <t>DEPRECIACIONES</t>
  </si>
  <si>
    <t>VARIOS</t>
  </si>
  <si>
    <t>TOTAL GASTOS</t>
  </si>
  <si>
    <t>SUPERAVIT(PERDIDA) OPERACIÓN</t>
  </si>
  <si>
    <t>VENTA BIENES</t>
  </si>
  <si>
    <t>TOTAL OTROS</t>
  </si>
  <si>
    <t>SUPERAVIT(PERDIDA) NETO</t>
  </si>
  <si>
    <t>RELATIVA</t>
  </si>
  <si>
    <t>EFECTIVO  Y VALORES EN CAJA</t>
  </si>
  <si>
    <t>B.N.C.R. - CUENTA:</t>
  </si>
  <si>
    <t>B.C.R. - CUENTA:</t>
  </si>
  <si>
    <t># 203952-4 (DESAF)</t>
  </si>
  <si>
    <t># 203951-6 (FNA)</t>
  </si>
  <si>
    <t># 203949-4 (PL-480)</t>
  </si>
  <si>
    <t># 201750-4 (PLANILLAS)</t>
  </si>
  <si>
    <t>TOTAL EFECTIVO</t>
  </si>
  <si>
    <t>TOTAL BANCOS</t>
  </si>
  <si>
    <t>TOTAL EFECTIVO Y BANCOS</t>
  </si>
  <si>
    <t>FONDOS ADMINISTRADOS</t>
  </si>
  <si>
    <t>GOBIERNO C.R. / PL-480</t>
  </si>
  <si>
    <t>GOBIERNO C.R. / DESAF</t>
  </si>
  <si>
    <t>GOBIERNO C.R. / F.N.A.</t>
  </si>
  <si>
    <t>TOTAL FONDOS ADMINISTRADOS</t>
  </si>
  <si>
    <t>FONDOS PROPIOS</t>
  </si>
  <si>
    <t>GOBIERNO C.R. / PROPIOS</t>
  </si>
  <si>
    <t>TOTAL FONDOS PROPIOS</t>
  </si>
  <si>
    <t>TOTAL INVERSIONES</t>
  </si>
  <si>
    <t>CARTERA COLOCACIONES TOTAL</t>
  </si>
  <si>
    <t>CARTERA NETA:</t>
  </si>
  <si>
    <t>ORDINARIA</t>
  </si>
  <si>
    <t>(-) ESTIMACION  INCOBRABLES</t>
  </si>
  <si>
    <t>TOTAL  ORDINARIA NETA</t>
  </si>
  <si>
    <t>IRREGULAR</t>
  </si>
  <si>
    <t>(-) ESTIMACION INCOBRABLES</t>
  </si>
  <si>
    <t>TOTAL  IRREGULAR NETA</t>
  </si>
  <si>
    <t xml:space="preserve"> COBRO JUDICIAL</t>
  </si>
  <si>
    <t>TOTAL COBRO JUD. NETA</t>
  </si>
  <si>
    <t>TOTAL CARTERA COLOC. NETA</t>
  </si>
  <si>
    <t>******Representan  el saldo  de los préstamos que mantiene la Institución con el Sector Cooperativo, los</t>
  </si>
  <si>
    <t xml:space="preserve">montos son conciliados mensualmente. </t>
  </si>
  <si>
    <r>
      <t xml:space="preserve">         </t>
    </r>
    <r>
      <rPr>
        <u/>
        <sz val="12"/>
        <rFont val="Arial"/>
        <family val="2"/>
      </rPr>
      <t xml:space="preserve"> Las Colocaciones  Crediticias, se  clasifican en ;</t>
    </r>
  </si>
  <si>
    <t xml:space="preserve">            - Cartera Ordinaria, que la constituyen aquellos préstamos que presentan regularidad en los pagos.</t>
  </si>
  <si>
    <t xml:space="preserve">            - Cartera irregular, préstamos con problemas de recuperación.</t>
  </si>
  <si>
    <t xml:space="preserve">            - Cartera cobro Judicial</t>
  </si>
  <si>
    <t>CERTIF. APORT. (CENECOOP R.L.)(*)</t>
  </si>
  <si>
    <t>TOTAL COOPERATIVAS</t>
  </si>
  <si>
    <t>CONVENIO INFOCOOP - DESAF</t>
  </si>
  <si>
    <t>TOTAL CONVENIOS</t>
  </si>
  <si>
    <t>TOTAL INVERSIONES PERMANENTES</t>
  </si>
  <si>
    <t>FONDOS DESAF</t>
  </si>
  <si>
    <t>TOTAL SUPERAVIT GANADO</t>
  </si>
  <si>
    <t>Balance de Situación por Fondos</t>
  </si>
  <si>
    <t>DESAF</t>
  </si>
  <si>
    <t>PL-480</t>
  </si>
  <si>
    <t>F.N.A.</t>
  </si>
  <si>
    <t>PROPIOS</t>
  </si>
  <si>
    <t>TOTAL</t>
  </si>
  <si>
    <t>ACTIVO</t>
  </si>
  <si>
    <t>INVERSIONES MED.PLAZO Y PERMAN.</t>
  </si>
  <si>
    <t>COMP. PRESUP. EGRESOS CAPITAL</t>
  </si>
  <si>
    <t>FONDO/TOTAL. (PESO RELATIVO)</t>
  </si>
  <si>
    <t>FONDO / TOTAL (PESO RELAT.)</t>
  </si>
  <si>
    <t>DESARROLLO ADMINISTRATIVO</t>
  </si>
  <si>
    <t>TRANSFERENCIAS         DE</t>
  </si>
  <si>
    <t>Estado de Resultados por Fondos</t>
  </si>
  <si>
    <t>SUPERAVIT/ PERDIDA DEL PERIODO</t>
  </si>
  <si>
    <t>COMPROMISOS PRESUP. DE OPERAC.</t>
  </si>
  <si>
    <t># 203896-0- (FONDOS PROPIOS)</t>
  </si>
  <si>
    <t>****** Las inversiones se registran a su valor nominal, los montos se concilian mensualmente  con el auxiliar</t>
  </si>
  <si>
    <t>AJUSTES A PERIODOS ANTERIORES</t>
  </si>
  <si>
    <t># 39306-6 (FONDOS PROPIOS)</t>
  </si>
  <si>
    <t># 161953-5 (COMISION LIQUIDADORA)</t>
  </si>
  <si>
    <t># 603443 (CRICODAP DOLARES)</t>
  </si>
  <si>
    <t># 117029-9 (DESAF)</t>
  </si>
  <si>
    <t># 104458-5 (FNA)</t>
  </si>
  <si>
    <t># 49753-7 (PL-480)</t>
  </si>
  <si>
    <t>AGRIATIRRO (ORGANISMO AUXILIAR COOP.)</t>
  </si>
  <si>
    <t>FONDOS PL-480</t>
  </si>
  <si>
    <t># 237522-2 (COOP.ESC.EST.JUVENLES)</t>
  </si>
  <si>
    <t>GOBIERNO C.R. / COOP.ESC.EST.JUV.</t>
  </si>
  <si>
    <t>COOP.ESC.</t>
  </si>
  <si>
    <t>COOP.ESC</t>
  </si>
  <si>
    <t>FONDOS COOP.ESC.EST.JUVENILES</t>
  </si>
  <si>
    <t>INSTRUMENTOS FINANCIEROS</t>
  </si>
  <si>
    <t>COOPROSANVITO, R.  L.</t>
  </si>
  <si>
    <t>FONDO NACIONAL DE  AUTOGESTION</t>
  </si>
  <si>
    <t>OTROS ACTIVOS</t>
  </si>
  <si>
    <t>INSTITUTO NACIONAL DE FOMENTO COOPERATIVO</t>
  </si>
  <si>
    <t>CUENTAS POR COBRAR</t>
  </si>
  <si>
    <t xml:space="preserve">VIATICOS </t>
  </si>
  <si>
    <t>FUNCIONARIOS</t>
  </si>
  <si>
    <t>INSTITUCIONES</t>
  </si>
  <si>
    <t>COOPERATIVAS</t>
  </si>
  <si>
    <t>JUICIOS</t>
  </si>
  <si>
    <t>PARTICULARES</t>
  </si>
  <si>
    <t>ESTIMACION INCOBRABLES</t>
  </si>
  <si>
    <t>TOTAL CUENTAS POR  COBRAR</t>
  </si>
  <si>
    <t>COOCAFE, R.  L.</t>
  </si>
  <si>
    <t>PROVEEDORES</t>
  </si>
  <si>
    <t>RETENCIONES</t>
  </si>
  <si>
    <t>GARANTIAS DE PARTICIPACION</t>
  </si>
  <si>
    <t>GARANTIAS DE CUMPLIMIENTO</t>
  </si>
  <si>
    <t>COMISION LIQUIDADORA</t>
  </si>
  <si>
    <t>ENTRE COMPAÑIAS</t>
  </si>
  <si>
    <t>AVALUOS Y HONORARIOS</t>
  </si>
  <si>
    <t>VACACIONES</t>
  </si>
  <si>
    <t>CESANTIA</t>
  </si>
  <si>
    <t>PROVISION JUICIOS</t>
  </si>
  <si>
    <t>CAPITAL INICIAL FONDOS PL-480</t>
  </si>
  <si>
    <t>CAPITAL INICIAL FONDOS CRICODAP</t>
  </si>
  <si>
    <t>CAPITAL INICIAL COOP.ESC.EST.JUV.</t>
  </si>
  <si>
    <t>EXCEDENTES DE COOPERATIVAS</t>
  </si>
  <si>
    <t>APORTES GOB.DE COSTA RICA</t>
  </si>
  <si>
    <t>APORTES 10% SIST. BANC.NAL.</t>
  </si>
  <si>
    <t>IMPUESTO CONSUMO GASEOSAS</t>
  </si>
  <si>
    <t>OTROS APORTES LEY 5185</t>
  </si>
  <si>
    <t>LEY 2072 CIGARRILLOS</t>
  </si>
  <si>
    <t>CAPITAL INICIAL FONDO VULNERABLE</t>
  </si>
  <si>
    <t>CAPITAL INICIAL FONDOS DESAF</t>
  </si>
  <si>
    <t>CAPITAL INICIAL FONDOS AUTOGESTION</t>
  </si>
  <si>
    <t>LEGAL</t>
  </si>
  <si>
    <t>EDUCACION</t>
  </si>
  <si>
    <t>PASIVO</t>
  </si>
  <si>
    <t>DEFICIT ACUMULADO</t>
  </si>
  <si>
    <t>INSTRUM.FINANC.MED..PLAZO Y PERMAN..</t>
  </si>
  <si>
    <t>SEGURO R.C.G.</t>
  </si>
  <si>
    <t>SEGURO INCENDIO</t>
  </si>
  <si>
    <t>SEGURO ACCIDENTES COLECTIVO</t>
  </si>
  <si>
    <t>SEGURO RIESGOS DE TRABAJO</t>
  </si>
  <si>
    <t>SEGURO EQUIPO ELECTRONICO</t>
  </si>
  <si>
    <t>SEGURO AUTOMOVILES</t>
  </si>
  <si>
    <t>SEGURO DERECHO DE CIRCULACION</t>
  </si>
  <si>
    <t>SALARIO ESCOLAR</t>
  </si>
  <si>
    <t>DECIMO TERCER MES</t>
  </si>
  <si>
    <t>TOTAL APORTES</t>
  </si>
  <si>
    <t>COOPRENA, R.  L. (1)</t>
  </si>
  <si>
    <t>TERRENOS</t>
  </si>
  <si>
    <t>EDIFICIOS E INSTALACIONES</t>
  </si>
  <si>
    <t>EQUIPO Y MOBILIARIO DE OFICINA</t>
  </si>
  <si>
    <t>EQUIPOS VARIOS</t>
  </si>
  <si>
    <t>EQUIPOS DE COMPUTACION</t>
  </si>
  <si>
    <t>VEHÍCULOS</t>
  </si>
  <si>
    <t>DEPRECIACIÓN ACUMULADA</t>
  </si>
  <si>
    <t>TOTAL BIENES EN USO</t>
  </si>
  <si>
    <t>MAQUINARIA Y EQUIPO</t>
  </si>
  <si>
    <t>PROPIEDADES</t>
  </si>
  <si>
    <t>ESTIMACIÓN BIENES REALIZABLES</t>
  </si>
  <si>
    <t>TOTAL BIENES REALIZABLES</t>
  </si>
  <si>
    <t>DETERIORO</t>
  </si>
  <si>
    <t>AJUSTE PROCESO IMPLEMENT. NIIF</t>
  </si>
  <si>
    <t>NOTA 1 - OTROS INGRESOS</t>
  </si>
  <si>
    <t>OTROS INGRESOS</t>
  </si>
  <si>
    <t>INTERESES S/ CUENTAS CORRIENTES</t>
  </si>
  <si>
    <t>ALQUILER EDIFICIOS</t>
  </si>
  <si>
    <t>DIFERENCIAL CAMBIARIO (COOPRENA)</t>
  </si>
  <si>
    <t>TOTAL OTROS INGRESOS</t>
  </si>
  <si>
    <t xml:space="preserve">NOTA 2 - GASTOS DESARROLLO ADMINISTRATIVOS </t>
  </si>
  <si>
    <t>GASTOS ADMINISTRATIVOS</t>
  </si>
  <si>
    <t>JUNTA DIRECTIVA</t>
  </si>
  <si>
    <t>AUDITORÍA INTERNA</t>
  </si>
  <si>
    <t>DIRECCIÓN EJECUTIVA</t>
  </si>
  <si>
    <t>SECRETARÍA DE ACTAS</t>
  </si>
  <si>
    <t>ASESORÍA JURÍDICA</t>
  </si>
  <si>
    <t>COMUNICACIÓN E IMAGEN</t>
  </si>
  <si>
    <t>DESARROLLO ESTRATÉGICO</t>
  </si>
  <si>
    <t>TECNOLOGÍAS DE INFORMACIÓN</t>
  </si>
  <si>
    <t>ADMINISTRATIVO FINANCIERO</t>
  </si>
  <si>
    <t>DESARROLLO HUMANO</t>
  </si>
  <si>
    <t>TOTAL GASTOS ADMINISTRATIVOS</t>
  </si>
  <si>
    <t>NOTA 3 - GASTOS DESARROLLO COOPERATIVO</t>
  </si>
  <si>
    <t>ASISTENCIA TÉCNICA</t>
  </si>
  <si>
    <t>FINANCIAMIENTO</t>
  </si>
  <si>
    <t>PROMOCIÓN</t>
  </si>
  <si>
    <t>EDUCACIÓN Y CAPACITACIÓN</t>
  </si>
  <si>
    <t>FONDOS ESPECÍFICOS</t>
  </si>
  <si>
    <t>SUPERVISIÓN COOPERATIVA</t>
  </si>
  <si>
    <t>TOTAL DESARROLLO COOPERATIVO</t>
  </si>
  <si>
    <t>B.C.C.R. - CUENTA:</t>
  </si>
  <si>
    <t># 10001010000011394 INVERSIONES</t>
  </si>
  <si>
    <t>NOTA 4- DISPONIBILIDADES</t>
  </si>
  <si>
    <t>NOTA 5- INSTRUMENTOS FINANCIEROS</t>
  </si>
  <si>
    <t>NOTA 6- OTRAS CUENTAS POR COBRAR</t>
  </si>
  <si>
    <t>NOTA 7- COLOCACIONES</t>
  </si>
  <si>
    <t xml:space="preserve">       NOTA 8- GASTOS PAGADOS POR ADELANTADO</t>
  </si>
  <si>
    <t xml:space="preserve">NOTA 9 - BIENES EN USO </t>
  </si>
  <si>
    <t xml:space="preserve">NOTA 10 - BIENES REALIZABLES </t>
  </si>
  <si>
    <t>NOTA 11- INSTRUMENTOS FINANCIEROS MEDIANO PLAZO Y PERMANENTES.</t>
  </si>
  <si>
    <t xml:space="preserve">NOTA 12- CUENTAS POR PAGAR </t>
  </si>
  <si>
    <t xml:space="preserve">NOTA 13- GASTOS ACUMULADOS POR PAGAR </t>
  </si>
  <si>
    <t>NOTA 14- APORTES</t>
  </si>
  <si>
    <t>NOTA 15- SUPERAVIT GANADO</t>
  </si>
  <si>
    <t xml:space="preserve">NOTA 16- RESERVAS                    </t>
  </si>
  <si>
    <t>Al 31 de marzo del 2019</t>
  </si>
  <si>
    <t>(con cifras comparativas al  31 de marzo del 2018)</t>
  </si>
  <si>
    <t>del 01de enero al 31 de marzo del 2019</t>
  </si>
  <si>
    <t>(1) Cooprena, R.  L. $1,543,362,00 al Tipo de Cambio de Compra ¢596,04</t>
  </si>
  <si>
    <t>INGRESOS PROVISIÓN VACACIONES</t>
  </si>
  <si>
    <t>INGRESOS DETERIORO CARTERA</t>
  </si>
  <si>
    <t>MAQUINARIA AGROATRIRRO</t>
  </si>
  <si>
    <t xml:space="preserve">MAQUINARIA </t>
  </si>
  <si>
    <t>AGROATIRRO FINANCIO CANTON JIMENEZ</t>
  </si>
  <si>
    <t>COOPRENA FIACOOCIQUE EL SILENCIO</t>
  </si>
  <si>
    <t>COOPECERROAZUL NANDAYURE</t>
  </si>
  <si>
    <t>LA CATALINA FINACIO</t>
  </si>
  <si>
    <t>COOPESOLIDARIDAD</t>
  </si>
  <si>
    <t>COOPELDOS</t>
  </si>
  <si>
    <t>COOPELLANOBONITO</t>
  </si>
  <si>
    <t>Lic. Javier Jiménez Hernández</t>
  </si>
  <si>
    <t>Contador General</t>
  </si>
  <si>
    <t>Lic. Héctor Díaz Vargas</t>
  </si>
  <si>
    <t>Gerente, a. i. Administrativo Financiero</t>
  </si>
  <si>
    <t>MAG. Guatavo Fernández Quesada</t>
  </si>
  <si>
    <t>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</si>
</sst>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;[Red]0"/>
    <numFmt numFmtId="166" formatCode="0_);[Red]\(0\)"/>
  </numFmts>
  <fonts count="6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Futura Lt BT"/>
      <family val="2"/>
    </font>
    <font>
      <b/>
      <sz val="12"/>
      <name val="Futura Lt BT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 Black"/>
      <family val="2"/>
    </font>
    <font>
      <b/>
      <sz val="12"/>
      <name val="Swis721 BT"/>
      <family val="2"/>
    </font>
    <font>
      <sz val="12"/>
      <name val="Swis721 BT"/>
      <family val="2"/>
    </font>
    <font>
      <b/>
      <sz val="12"/>
      <name val="Maiandra GD"/>
      <family val="2"/>
    </font>
    <font>
      <sz val="12"/>
      <name val="Maiandra GD"/>
      <family val="2"/>
    </font>
    <font>
      <u val="double"/>
      <sz val="10"/>
      <name val="Arial"/>
      <family val="2"/>
    </font>
    <font>
      <b/>
      <sz val="12"/>
      <name val="Arial"/>
      <family val="2"/>
    </font>
    <font>
      <b/>
      <sz val="12"/>
      <name val="Arial Black"/>
      <family val="2"/>
    </font>
    <font>
      <sz val="12"/>
      <name val="Arial Black"/>
      <family val="2"/>
    </font>
    <font>
      <b/>
      <sz val="14"/>
      <name val="Arial Black"/>
      <family val="2"/>
    </font>
    <font>
      <b/>
      <sz val="10"/>
      <name val="Lucida Calligraphy"/>
      <family val="4"/>
    </font>
    <font>
      <u/>
      <sz val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u/>
      <sz val="12"/>
      <name val="Arial"/>
      <family val="2"/>
    </font>
    <font>
      <u/>
      <sz val="12"/>
      <name val="Swis721 BT"/>
    </font>
    <font>
      <b/>
      <sz val="12"/>
      <name val="Swis721 BT"/>
    </font>
    <font>
      <u/>
      <sz val="18"/>
      <name val="Swis721 BT"/>
    </font>
    <font>
      <b/>
      <i/>
      <sz val="12"/>
      <name val="Swis721 BT"/>
    </font>
    <font>
      <b/>
      <u/>
      <sz val="12"/>
      <color indexed="12"/>
      <name val="Arial Black"/>
      <family val="2"/>
    </font>
    <font>
      <sz val="12"/>
      <color indexed="12"/>
      <name val="Arial"/>
      <family val="2"/>
    </font>
    <font>
      <b/>
      <sz val="14"/>
      <color indexed="12"/>
      <name val="Bodoni BT"/>
      <family val="1"/>
    </font>
    <font>
      <sz val="12"/>
      <color indexed="12"/>
      <name val="Arial"/>
      <family val="2"/>
    </font>
    <font>
      <b/>
      <sz val="18"/>
      <color indexed="12"/>
      <name val="Maiandra GD"/>
      <family val="2"/>
    </font>
    <font>
      <sz val="12"/>
      <color indexed="12"/>
      <name val="Maiandra GD"/>
      <family val="2"/>
    </font>
    <font>
      <sz val="12"/>
      <color indexed="12"/>
      <name val="Maiandra GD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b/>
      <sz val="14"/>
      <color indexed="12"/>
      <name val="Arial Black"/>
      <family val="2"/>
    </font>
    <font>
      <b/>
      <sz val="18"/>
      <color indexed="48"/>
      <name val="Arial Black"/>
      <family val="2"/>
    </font>
    <font>
      <sz val="10"/>
      <name val="Arial Black"/>
      <family val="2"/>
    </font>
    <font>
      <b/>
      <sz val="12"/>
      <color indexed="48"/>
      <name val="Arial Black"/>
      <family val="2"/>
    </font>
    <font>
      <sz val="12"/>
      <color indexed="12"/>
      <name val="Arial Black"/>
      <family val="2"/>
    </font>
    <font>
      <b/>
      <sz val="16"/>
      <color indexed="12"/>
      <name val="Arial Black"/>
      <family val="2"/>
    </font>
    <font>
      <b/>
      <sz val="10"/>
      <name val="Arial Black"/>
      <family val="2"/>
    </font>
    <font>
      <b/>
      <sz val="18"/>
      <color indexed="12"/>
      <name val="Arial Black"/>
      <family val="2"/>
    </font>
    <font>
      <b/>
      <sz val="18"/>
      <name val="Arial Black"/>
      <family val="2"/>
    </font>
    <font>
      <sz val="12"/>
      <color indexed="10"/>
      <name val="Arial"/>
      <family val="2"/>
    </font>
    <font>
      <sz val="12"/>
      <color rgb="FFFF0000"/>
      <name val="Arial"/>
      <family val="2"/>
    </font>
    <font>
      <sz val="12"/>
      <color rgb="FFFF0000"/>
      <name val="Arial Black"/>
      <family val="2"/>
    </font>
    <font>
      <sz val="10"/>
      <color rgb="FFFF0000"/>
      <name val="Arial"/>
      <family val="2"/>
    </font>
    <font>
      <b/>
      <sz val="12"/>
      <color rgb="FFFF0000"/>
      <name val="Arial Black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sz val="10"/>
      <color rgb="FF0000FF"/>
      <name val="Arial"/>
      <family val="2"/>
    </font>
    <font>
      <b/>
      <sz val="16"/>
      <color rgb="FF0000FF"/>
      <name val="Bookman Old Style"/>
      <family val="1"/>
    </font>
    <font>
      <b/>
      <sz val="18"/>
      <color rgb="FF0000FF"/>
      <name val="Arial Black"/>
      <family val="2"/>
    </font>
    <font>
      <b/>
      <sz val="12"/>
      <color rgb="FF0000FF"/>
      <name val="Arial Black"/>
      <family val="2"/>
    </font>
    <font>
      <b/>
      <u/>
      <sz val="12"/>
      <color rgb="FF0000FF"/>
      <name val="Arial Black"/>
      <family val="2"/>
    </font>
    <font>
      <sz val="10"/>
      <color rgb="FF0000FF"/>
      <name val="Arial Black"/>
      <family val="2"/>
    </font>
    <font>
      <sz val="12"/>
      <color rgb="FF0000FF"/>
      <name val="Arial Black"/>
      <family val="2"/>
    </font>
    <font>
      <b/>
      <sz val="16"/>
      <color rgb="FF0000FF"/>
      <name val="Arial Black"/>
      <family val="2"/>
    </font>
    <font>
      <b/>
      <u/>
      <sz val="12"/>
      <color indexed="12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indexed="12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0" borderId="0"/>
  </cellStyleXfs>
  <cellXfs count="357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Continuous"/>
    </xf>
    <xf numFmtId="0" fontId="12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38" fontId="5" fillId="0" borderId="0" xfId="0" applyNumberFormat="1" applyFont="1"/>
    <xf numFmtId="38" fontId="6" fillId="0" borderId="0" xfId="0" applyNumberFormat="1" applyFont="1" applyProtection="1">
      <protection locked="0"/>
    </xf>
    <xf numFmtId="38" fontId="6" fillId="0" borderId="0" xfId="0" applyNumberFormat="1" applyFont="1"/>
    <xf numFmtId="38" fontId="6" fillId="0" borderId="1" xfId="0" applyNumberFormat="1" applyFont="1" applyBorder="1"/>
    <xf numFmtId="0" fontId="0" fillId="0" borderId="0" xfId="0" applyProtection="1">
      <protection locked="0"/>
    </xf>
    <xf numFmtId="0" fontId="12" fillId="0" borderId="0" xfId="0" applyFont="1" applyAlignment="1" applyProtection="1">
      <alignment horizontal="centerContinuous"/>
      <protection locked="0"/>
    </xf>
    <xf numFmtId="0" fontId="8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centerContinuous"/>
      <protection locked="0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7" fillId="0" borderId="0" xfId="0" applyFont="1"/>
    <xf numFmtId="0" fontId="14" fillId="0" borderId="0" xfId="0" applyFont="1"/>
    <xf numFmtId="0" fontId="12" fillId="0" borderId="0" xfId="0" applyFont="1" applyAlignment="1">
      <alignment horizontal="centerContinuous"/>
    </xf>
    <xf numFmtId="0" fontId="1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38" fontId="0" fillId="0" borderId="0" xfId="0" applyNumberFormat="1"/>
    <xf numFmtId="38" fontId="0" fillId="0" borderId="1" xfId="0" applyNumberFormat="1" applyBorder="1"/>
    <xf numFmtId="38" fontId="1" fillId="0" borderId="1" xfId="0" applyNumberFormat="1" applyFont="1" applyBorder="1"/>
    <xf numFmtId="38" fontId="12" fillId="0" borderId="0" xfId="0" applyNumberFormat="1" applyFont="1"/>
    <xf numFmtId="38" fontId="8" fillId="0" borderId="0" xfId="0" applyNumberFormat="1" applyFont="1" applyAlignment="1">
      <alignment horizontal="center"/>
    </xf>
    <xf numFmtId="38" fontId="10" fillId="0" borderId="0" xfId="0" applyNumberFormat="1" applyFont="1"/>
    <xf numFmtId="0" fontId="16" fillId="0" borderId="0" xfId="0" applyFont="1"/>
    <xf numFmtId="38" fontId="16" fillId="0" borderId="0" xfId="0" applyNumberFormat="1" applyFont="1"/>
    <xf numFmtId="38" fontId="6" fillId="0" borderId="1" xfId="0" applyNumberFormat="1" applyFont="1" applyBorder="1" applyProtection="1">
      <protection locked="0"/>
    </xf>
    <xf numFmtId="38" fontId="5" fillId="0" borderId="1" xfId="0" applyNumberFormat="1" applyFont="1" applyBorder="1"/>
    <xf numFmtId="0" fontId="16" fillId="0" borderId="0" xfId="0" applyFont="1" applyAlignment="1">
      <alignment horizontal="right"/>
    </xf>
    <xf numFmtId="0" fontId="18" fillId="0" borderId="0" xfId="0" applyFont="1"/>
    <xf numFmtId="38" fontId="18" fillId="0" borderId="0" xfId="0" applyNumberFormat="1" applyFont="1"/>
    <xf numFmtId="38" fontId="9" fillId="0" borderId="0" xfId="0" applyNumberFormat="1" applyFont="1" applyAlignment="1">
      <alignment horizontal="centerContinuous"/>
    </xf>
    <xf numFmtId="38" fontId="5" fillId="0" borderId="0" xfId="0" applyNumberFormat="1" applyFont="1" applyAlignment="1">
      <alignment horizontal="centerContinuous"/>
    </xf>
    <xf numFmtId="38" fontId="11" fillId="0" borderId="0" xfId="0" applyNumberFormat="1" applyFont="1" applyAlignment="1">
      <alignment horizontal="centerContinuous"/>
    </xf>
    <xf numFmtId="38" fontId="12" fillId="0" borderId="0" xfId="0" applyNumberFormat="1" applyFont="1" applyAlignment="1" applyProtection="1">
      <alignment horizontal="centerContinuous"/>
      <protection locked="0"/>
    </xf>
    <xf numFmtId="38" fontId="12" fillId="0" borderId="0" xfId="0" applyNumberFormat="1" applyFont="1" applyAlignment="1">
      <alignment horizontal="centerContinuous"/>
    </xf>
    <xf numFmtId="38" fontId="10" fillId="0" borderId="0" xfId="0" applyNumberFormat="1" applyFont="1" applyProtection="1">
      <protection locked="0"/>
    </xf>
    <xf numFmtId="38" fontId="13" fillId="0" borderId="0" xfId="0" applyNumberFormat="1" applyFont="1" applyProtection="1">
      <protection locked="0"/>
    </xf>
    <xf numFmtId="38" fontId="13" fillId="0" borderId="0" xfId="0" applyNumberFormat="1" applyFont="1"/>
    <xf numFmtId="0" fontId="0" fillId="0" borderId="0" xfId="0" applyAlignment="1">
      <alignment horizontal="right"/>
    </xf>
    <xf numFmtId="38" fontId="5" fillId="0" borderId="0" xfId="0" applyNumberFormat="1" applyFont="1" applyAlignment="1">
      <alignment horizontal="right"/>
    </xf>
    <xf numFmtId="38" fontId="12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right"/>
      <protection locked="0"/>
    </xf>
    <xf numFmtId="38" fontId="5" fillId="0" borderId="0" xfId="0" applyNumberFormat="1" applyFont="1" applyAlignment="1" applyProtection="1">
      <alignment horizontal="right"/>
      <protection locked="0"/>
    </xf>
    <xf numFmtId="38" fontId="6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38" fontId="6" fillId="0" borderId="0" xfId="0" applyNumberFormat="1" applyFont="1" applyAlignment="1">
      <alignment horizontal="right"/>
    </xf>
    <xf numFmtId="38" fontId="7" fillId="0" borderId="1" xfId="0" applyNumberFormat="1" applyFont="1" applyBorder="1" applyAlignment="1">
      <alignment horizontal="right"/>
    </xf>
    <xf numFmtId="0" fontId="10" fillId="0" borderId="0" xfId="0" applyFont="1" applyAlignment="1" applyProtection="1">
      <alignment horizontal="right"/>
      <protection locked="0"/>
    </xf>
    <xf numFmtId="38" fontId="10" fillId="0" borderId="0" xfId="0" applyNumberFormat="1" applyFont="1" applyAlignment="1" applyProtection="1">
      <alignment horizontal="right"/>
      <protection locked="0"/>
    </xf>
    <xf numFmtId="38" fontId="10" fillId="0" borderId="0" xfId="0" applyNumberFormat="1" applyFont="1" applyAlignment="1">
      <alignment horizontal="right"/>
    </xf>
    <xf numFmtId="0" fontId="13" fillId="0" borderId="0" xfId="0" applyFont="1" applyAlignment="1" applyProtection="1">
      <alignment horizontal="right"/>
      <protection locked="0"/>
    </xf>
    <xf numFmtId="38" fontId="13" fillId="0" borderId="0" xfId="0" applyNumberFormat="1" applyFont="1" applyAlignment="1" applyProtection="1">
      <alignment horizontal="right"/>
      <protection locked="0"/>
    </xf>
    <xf numFmtId="38" fontId="13" fillId="0" borderId="0" xfId="0" applyNumberFormat="1" applyFont="1" applyAlignment="1">
      <alignment horizontal="right"/>
    </xf>
    <xf numFmtId="164" fontId="0" fillId="0" borderId="0" xfId="0" applyNumberFormat="1" applyProtection="1">
      <protection locked="0"/>
    </xf>
    <xf numFmtId="0" fontId="19" fillId="0" borderId="0" xfId="0" applyFont="1" applyAlignment="1" applyProtection="1">
      <alignment horizontal="right"/>
      <protection locked="0"/>
    </xf>
    <xf numFmtId="38" fontId="20" fillId="0" borderId="0" xfId="0" applyNumberFormat="1" applyFont="1" applyProtection="1">
      <protection locked="0"/>
    </xf>
    <xf numFmtId="38" fontId="21" fillId="0" borderId="0" xfId="0" applyNumberFormat="1" applyFont="1"/>
    <xf numFmtId="38" fontId="16" fillId="0" borderId="1" xfId="0" applyNumberFormat="1" applyFont="1" applyBorder="1"/>
    <xf numFmtId="0" fontId="15" fillId="0" borderId="0" xfId="0" applyFont="1"/>
    <xf numFmtId="164" fontId="5" fillId="0" borderId="0" xfId="0" applyNumberFormat="1" applyFont="1"/>
    <xf numFmtId="38" fontId="20" fillId="0" borderId="0" xfId="0" applyNumberFormat="1" applyFont="1" applyAlignment="1" applyProtection="1">
      <alignment horizontal="right"/>
      <protection locked="0"/>
    </xf>
    <xf numFmtId="38" fontId="7" fillId="0" borderId="0" xfId="0" applyNumberFormat="1" applyFont="1" applyAlignment="1">
      <alignment horizontal="right"/>
    </xf>
    <xf numFmtId="3" fontId="12" fillId="0" borderId="0" xfId="0" applyNumberFormat="1" applyFont="1"/>
    <xf numFmtId="3" fontId="8" fillId="0" borderId="0" xfId="0" applyNumberFormat="1" applyFont="1" applyAlignment="1">
      <alignment horizontal="center"/>
    </xf>
    <xf numFmtId="3" fontId="5" fillId="0" borderId="0" xfId="0" applyNumberFormat="1" applyFont="1"/>
    <xf numFmtId="3" fontId="14" fillId="0" borderId="1" xfId="0" applyNumberFormat="1" applyFont="1" applyBorder="1"/>
    <xf numFmtId="3" fontId="16" fillId="0" borderId="0" xfId="0" applyNumberFormat="1" applyFont="1" applyProtection="1">
      <protection locked="0"/>
    </xf>
    <xf numFmtId="3" fontId="16" fillId="0" borderId="0" xfId="0" applyNumberFormat="1" applyFont="1"/>
    <xf numFmtId="3" fontId="14" fillId="0" borderId="0" xfId="0" applyNumberFormat="1" applyFont="1"/>
    <xf numFmtId="3" fontId="18" fillId="0" borderId="0" xfId="0" applyNumberFormat="1" applyFont="1"/>
    <xf numFmtId="164" fontId="6" fillId="0" borderId="0" xfId="0" applyNumberFormat="1" applyFont="1"/>
    <xf numFmtId="164" fontId="16" fillId="0" borderId="0" xfId="0" applyNumberFormat="1" applyFont="1"/>
    <xf numFmtId="164" fontId="10" fillId="0" borderId="0" xfId="0" applyNumberFormat="1" applyFont="1"/>
    <xf numFmtId="38" fontId="8" fillId="0" borderId="0" xfId="0" applyNumberFormat="1" applyFont="1" applyAlignment="1">
      <alignment horizontal="centerContinuous"/>
    </xf>
    <xf numFmtId="164" fontId="5" fillId="0" borderId="0" xfId="0" applyNumberFormat="1" applyFont="1" applyAlignment="1">
      <alignment horizontal="centerContinuous"/>
    </xf>
    <xf numFmtId="164" fontId="8" fillId="0" borderId="0" xfId="0" applyNumberFormat="1" applyFont="1" applyAlignment="1">
      <alignment horizontal="center"/>
    </xf>
    <xf numFmtId="164" fontId="14" fillId="0" borderId="0" xfId="0" applyNumberFormat="1" applyFont="1"/>
    <xf numFmtId="164" fontId="6" fillId="0" borderId="1" xfId="0" applyNumberFormat="1" applyFont="1" applyBorder="1"/>
    <xf numFmtId="164" fontId="9" fillId="0" borderId="0" xfId="0" applyNumberFormat="1" applyFont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164" fontId="3" fillId="0" borderId="0" xfId="0" applyNumberFormat="1" applyFont="1" applyAlignment="1" applyProtection="1">
      <alignment horizontal="centerContinuous"/>
      <protection locked="0"/>
    </xf>
    <xf numFmtId="164" fontId="8" fillId="0" borderId="0" xfId="0" applyNumberFormat="1" applyFont="1" applyAlignment="1">
      <alignment horizontal="centerContinuous"/>
    </xf>
    <xf numFmtId="164" fontId="0" fillId="0" borderId="0" xfId="0" applyNumberFormat="1"/>
    <xf numFmtId="164" fontId="16" fillId="0" borderId="1" xfId="0" applyNumberFormat="1" applyFont="1" applyBorder="1"/>
    <xf numFmtId="3" fontId="8" fillId="0" borderId="0" xfId="0" applyNumberFormat="1" applyFont="1" applyAlignment="1">
      <alignment horizontal="centerContinuous"/>
    </xf>
    <xf numFmtId="164" fontId="18" fillId="0" borderId="0" xfId="0" applyNumberFormat="1" applyFont="1"/>
    <xf numFmtId="4" fontId="5" fillId="0" borderId="0" xfId="0" applyNumberFormat="1" applyFont="1"/>
    <xf numFmtId="2" fontId="5" fillId="0" borderId="0" xfId="0" applyNumberFormat="1" applyFont="1"/>
    <xf numFmtId="10" fontId="1" fillId="0" borderId="2" xfId="1" applyNumberFormat="1" applyFont="1" applyBorder="1" applyAlignment="1">
      <alignment horizontal="right"/>
    </xf>
    <xf numFmtId="38" fontId="8" fillId="0" borderId="0" xfId="0" applyNumberFormat="1" applyFont="1" applyAlignment="1">
      <alignment horizontal="right"/>
    </xf>
    <xf numFmtId="38" fontId="14" fillId="0" borderId="3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" fillId="0" borderId="0" xfId="0" applyNumberFormat="1" applyFont="1"/>
    <xf numFmtId="0" fontId="21" fillId="0" borderId="0" xfId="0" applyFont="1" applyProtection="1">
      <protection locked="0"/>
    </xf>
    <xf numFmtId="0" fontId="6" fillId="0" borderId="0" xfId="0" applyFont="1" applyAlignment="1">
      <alignment horizontal="right"/>
    </xf>
    <xf numFmtId="0" fontId="19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9" fontId="24" fillId="0" borderId="0" xfId="1" applyFont="1" applyAlignment="1">
      <alignment horizontal="center"/>
    </xf>
    <xf numFmtId="164" fontId="6" fillId="0" borderId="3" xfId="0" applyNumberFormat="1" applyFont="1" applyBorder="1"/>
    <xf numFmtId="38" fontId="25" fillId="0" borderId="0" xfId="0" applyNumberFormat="1" applyFont="1"/>
    <xf numFmtId="0" fontId="26" fillId="0" borderId="0" xfId="0" applyFont="1"/>
    <xf numFmtId="0" fontId="29" fillId="0" borderId="0" xfId="0" applyFont="1" applyAlignment="1">
      <alignment horizontal="centerContinuous"/>
    </xf>
    <xf numFmtId="0" fontId="29" fillId="0" borderId="0" xfId="0" quotePrefix="1" applyFont="1" applyAlignment="1">
      <alignment horizontal="centerContinuous"/>
    </xf>
    <xf numFmtId="0" fontId="30" fillId="0" borderId="0" xfId="0" applyFont="1" applyAlignment="1">
      <alignment horizontal="centerContinuous"/>
    </xf>
    <xf numFmtId="0" fontId="31" fillId="0" borderId="0" xfId="0" applyFont="1" applyAlignment="1">
      <alignment horizontal="centerContinuous"/>
    </xf>
    <xf numFmtId="38" fontId="28" fillId="0" borderId="0" xfId="0" applyNumberFormat="1" applyFont="1"/>
    <xf numFmtId="38" fontId="28" fillId="0" borderId="1" xfId="0" applyNumberFormat="1" applyFont="1" applyBorder="1"/>
    <xf numFmtId="166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31" fillId="0" borderId="0" xfId="0" applyFont="1" applyAlignment="1" applyProtection="1">
      <alignment horizontal="centerContinuous"/>
      <protection locked="0"/>
    </xf>
    <xf numFmtId="0" fontId="33" fillId="0" borderId="0" xfId="0" applyFont="1" applyAlignment="1" applyProtection="1">
      <alignment horizontal="centerContinuous"/>
      <protection locked="0"/>
    </xf>
    <xf numFmtId="0" fontId="32" fillId="0" borderId="0" xfId="0" applyFont="1" applyAlignment="1">
      <alignment horizontal="centerContinuous"/>
    </xf>
    <xf numFmtId="38" fontId="34" fillId="0" borderId="0" xfId="0" applyNumberFormat="1" applyFont="1"/>
    <xf numFmtId="0" fontId="36" fillId="0" borderId="0" xfId="0" applyFont="1"/>
    <xf numFmtId="38" fontId="7" fillId="0" borderId="1" xfId="0" applyNumberFormat="1" applyFont="1" applyBorder="1"/>
    <xf numFmtId="38" fontId="7" fillId="0" borderId="1" xfId="0" applyNumberFormat="1" applyFont="1" applyBorder="1" applyProtection="1">
      <protection locked="0"/>
    </xf>
    <xf numFmtId="0" fontId="37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38" fontId="15" fillId="0" borderId="0" xfId="0" applyNumberFormat="1" applyFont="1" applyAlignment="1">
      <alignment horizontal="centerContinuous"/>
    </xf>
    <xf numFmtId="0" fontId="37" fillId="0" borderId="0" xfId="0" quotePrefix="1" applyFont="1" applyAlignment="1">
      <alignment horizontal="centerContinuous"/>
    </xf>
    <xf numFmtId="0" fontId="16" fillId="0" borderId="0" xfId="0" applyFont="1" applyAlignment="1">
      <alignment horizontal="centerContinuous"/>
    </xf>
    <xf numFmtId="38" fontId="16" fillId="0" borderId="0" xfId="0" applyNumberFormat="1" applyFont="1" applyAlignment="1">
      <alignment horizontal="centerContinuous"/>
    </xf>
    <xf numFmtId="0" fontId="38" fillId="0" borderId="0" xfId="0" applyFont="1" applyAlignment="1" applyProtection="1">
      <alignment horizontal="centerContinuous"/>
      <protection locked="0"/>
    </xf>
    <xf numFmtId="0" fontId="39" fillId="0" borderId="0" xfId="0" applyFont="1" applyAlignment="1">
      <alignment horizontal="centerContinuous"/>
    </xf>
    <xf numFmtId="38" fontId="16" fillId="0" borderId="0" xfId="0" applyNumberFormat="1" applyFont="1" applyAlignment="1" applyProtection="1">
      <alignment horizontal="centerContinuous"/>
      <protection locked="0"/>
    </xf>
    <xf numFmtId="0" fontId="40" fillId="0" borderId="0" xfId="0" applyFont="1" applyAlignment="1" applyProtection="1">
      <alignment horizontal="centerContinuous"/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41" fillId="0" borderId="0" xfId="0" applyFont="1" applyAlignment="1">
      <alignment horizontal="centerContinuous"/>
    </xf>
    <xf numFmtId="0" fontId="42" fillId="0" borderId="0" xfId="0" applyFont="1" applyAlignment="1">
      <alignment horizontal="centerContinuous"/>
    </xf>
    <xf numFmtId="0" fontId="41" fillId="0" borderId="0" xfId="0" applyFont="1" applyAlignment="1" applyProtection="1">
      <alignment horizontal="centerContinuous"/>
      <protection locked="0"/>
    </xf>
    <xf numFmtId="38" fontId="15" fillId="0" borderId="0" xfId="0" applyNumberFormat="1" applyFont="1"/>
    <xf numFmtId="164" fontId="15" fillId="0" borderId="0" xfId="0" applyNumberFormat="1" applyFont="1"/>
    <xf numFmtId="0" fontId="15" fillId="0" borderId="0" xfId="0" applyFont="1" applyAlignment="1">
      <alignment horizontal="right"/>
    </xf>
    <xf numFmtId="38" fontId="15" fillId="0" borderId="1" xfId="0" applyNumberFormat="1" applyFont="1" applyBorder="1"/>
    <xf numFmtId="0" fontId="15" fillId="0" borderId="0" xfId="0" applyFont="1" applyAlignment="1">
      <alignment horizontal="center"/>
    </xf>
    <xf numFmtId="0" fontId="43" fillId="0" borderId="0" xfId="0" applyFont="1" applyAlignment="1">
      <alignment horizontal="right"/>
    </xf>
    <xf numFmtId="0" fontId="43" fillId="0" borderId="0" xfId="0" applyFont="1"/>
    <xf numFmtId="0" fontId="17" fillId="0" borderId="0" xfId="0" applyFont="1" applyAlignment="1">
      <alignment horizontal="centerContinuous"/>
    </xf>
    <xf numFmtId="0" fontId="17" fillId="0" borderId="0" xfId="0" quotePrefix="1" applyFont="1" applyAlignment="1">
      <alignment horizontal="centerContinuous"/>
    </xf>
    <xf numFmtId="0" fontId="44" fillId="0" borderId="0" xfId="0" applyFont="1" applyAlignment="1">
      <alignment horizontal="centerContinuous"/>
    </xf>
    <xf numFmtId="0" fontId="45" fillId="0" borderId="0" xfId="0" applyFont="1" applyAlignment="1">
      <alignment horizontal="centerContinuous"/>
    </xf>
    <xf numFmtId="38" fontId="28" fillId="0" borderId="0" xfId="0" applyNumberFormat="1" applyFont="1" applyProtection="1">
      <protection locked="0"/>
    </xf>
    <xf numFmtId="3" fontId="15" fillId="0" borderId="2" xfId="0" applyNumberFormat="1" applyFont="1" applyBorder="1" applyAlignment="1">
      <alignment horizontal="right"/>
    </xf>
    <xf numFmtId="38" fontId="28" fillId="0" borderId="1" xfId="0" applyNumberFormat="1" applyFont="1" applyBorder="1" applyProtection="1">
      <protection locked="0"/>
    </xf>
    <xf numFmtId="38" fontId="15" fillId="0" borderId="2" xfId="0" applyNumberFormat="1" applyFont="1" applyBorder="1"/>
    <xf numFmtId="38" fontId="16" fillId="0" borderId="2" xfId="0" applyNumberFormat="1" applyFont="1" applyBorder="1"/>
    <xf numFmtId="164" fontId="16" fillId="0" borderId="2" xfId="0" applyNumberFormat="1" applyFont="1" applyBorder="1"/>
    <xf numFmtId="38" fontId="28" fillId="0" borderId="2" xfId="0" applyNumberFormat="1" applyFont="1" applyBorder="1" applyProtection="1">
      <protection locked="0"/>
    </xf>
    <xf numFmtId="38" fontId="16" fillId="0" borderId="4" xfId="0" applyNumberFormat="1" applyFont="1" applyBorder="1"/>
    <xf numFmtId="3" fontId="14" fillId="0" borderId="5" xfId="0" applyNumberFormat="1" applyFont="1" applyBorder="1" applyAlignment="1">
      <alignment horizontal="right"/>
    </xf>
    <xf numFmtId="38" fontId="21" fillId="0" borderId="0" xfId="0" applyNumberFormat="1" applyFont="1" applyAlignment="1">
      <alignment horizontal="right"/>
    </xf>
    <xf numFmtId="38" fontId="28" fillId="0" borderId="2" xfId="0" applyNumberFormat="1" applyFont="1" applyBorder="1" applyAlignment="1">
      <alignment horizontal="right"/>
    </xf>
    <xf numFmtId="38" fontId="1" fillId="0" borderId="0" xfId="0" applyNumberFormat="1" applyFont="1"/>
    <xf numFmtId="38" fontId="1" fillId="0" borderId="5" xfId="0" applyNumberFormat="1" applyFont="1" applyBorder="1"/>
    <xf numFmtId="38" fontId="34" fillId="0" borderId="5" xfId="0" applyNumberFormat="1" applyFont="1" applyBorder="1"/>
    <xf numFmtId="38" fontId="1" fillId="0" borderId="2" xfId="0" applyNumberFormat="1" applyFont="1" applyBorder="1"/>
    <xf numFmtId="38" fontId="34" fillId="0" borderId="2" xfId="0" applyNumberFormat="1" applyFont="1" applyBorder="1"/>
    <xf numFmtId="9" fontId="7" fillId="0" borderId="2" xfId="1" applyFont="1" applyBorder="1" applyAlignment="1">
      <alignment horizontal="right"/>
    </xf>
    <xf numFmtId="0" fontId="15" fillId="0" borderId="0" xfId="0" applyFont="1" applyAlignment="1" applyProtection="1">
      <alignment horizontal="left"/>
      <protection locked="0"/>
    </xf>
    <xf numFmtId="164" fontId="0" fillId="0" borderId="1" xfId="0" applyNumberFormat="1" applyBorder="1"/>
    <xf numFmtId="38" fontId="0" fillId="0" borderId="3" xfId="0" applyNumberFormat="1" applyBorder="1"/>
    <xf numFmtId="38" fontId="15" fillId="0" borderId="5" xfId="0" applyNumberFormat="1" applyFont="1" applyBorder="1"/>
    <xf numFmtId="38" fontId="16" fillId="0" borderId="5" xfId="0" applyNumberFormat="1" applyFont="1" applyBorder="1"/>
    <xf numFmtId="164" fontId="46" fillId="0" borderId="0" xfId="0" applyNumberFormat="1" applyFont="1"/>
    <xf numFmtId="164" fontId="47" fillId="0" borderId="0" xfId="0" applyNumberFormat="1" applyFont="1"/>
    <xf numFmtId="38" fontId="15" fillId="0" borderId="6" xfId="0" applyNumberFormat="1" applyFont="1" applyBorder="1"/>
    <xf numFmtId="164" fontId="47" fillId="0" borderId="1" xfId="0" applyNumberFormat="1" applyFont="1" applyBorder="1"/>
    <xf numFmtId="3" fontId="47" fillId="0" borderId="0" xfId="0" applyNumberFormat="1" applyFont="1"/>
    <xf numFmtId="164" fontId="49" fillId="0" borderId="0" xfId="0" applyNumberFormat="1" applyFont="1"/>
    <xf numFmtId="10" fontId="6" fillId="0" borderId="0" xfId="0" applyNumberFormat="1" applyFont="1"/>
    <xf numFmtId="3" fontId="47" fillId="0" borderId="0" xfId="0" applyNumberFormat="1" applyFont="1" applyAlignment="1" applyProtection="1">
      <alignment horizontal="right"/>
      <protection locked="0"/>
    </xf>
    <xf numFmtId="164" fontId="49" fillId="0" borderId="0" xfId="0" applyNumberFormat="1" applyFont="1" applyProtection="1">
      <protection locked="0"/>
    </xf>
    <xf numFmtId="164" fontId="49" fillId="0" borderId="1" xfId="0" applyNumberFormat="1" applyFont="1" applyBorder="1"/>
    <xf numFmtId="38" fontId="14" fillId="0" borderId="2" xfId="0" applyNumberFormat="1" applyFont="1" applyBorder="1"/>
    <xf numFmtId="38" fontId="15" fillId="0" borderId="7" xfId="0" applyNumberFormat="1" applyFont="1" applyBorder="1"/>
    <xf numFmtId="164" fontId="48" fillId="0" borderId="0" xfId="0" applyNumberFormat="1" applyFont="1"/>
    <xf numFmtId="164" fontId="48" fillId="0" borderId="1" xfId="0" applyNumberFormat="1" applyFont="1" applyBorder="1"/>
    <xf numFmtId="164" fontId="51" fillId="0" borderId="0" xfId="0" applyNumberFormat="1" applyFont="1"/>
    <xf numFmtId="38" fontId="51" fillId="0" borderId="0" xfId="0" applyNumberFormat="1" applyFont="1"/>
    <xf numFmtId="38" fontId="15" fillId="0" borderId="1" xfId="0" applyNumberFormat="1" applyFont="1" applyBorder="1" applyProtection="1">
      <protection locked="0"/>
    </xf>
    <xf numFmtId="38" fontId="51" fillId="0" borderId="2" xfId="0" applyNumberFormat="1" applyFont="1" applyBorder="1"/>
    <xf numFmtId="38" fontId="52" fillId="0" borderId="2" xfId="0" applyNumberFormat="1" applyFont="1" applyBorder="1"/>
    <xf numFmtId="164" fontId="53" fillId="0" borderId="0" xfId="0" applyNumberFormat="1" applyFont="1" applyProtection="1">
      <protection locked="0"/>
    </xf>
    <xf numFmtId="38" fontId="53" fillId="0" borderId="0" xfId="0" applyNumberFormat="1" applyFont="1"/>
    <xf numFmtId="164" fontId="53" fillId="0" borderId="0" xfId="0" applyNumberFormat="1" applyFont="1"/>
    <xf numFmtId="38" fontId="34" fillId="0" borderId="1" xfId="0" applyNumberFormat="1" applyFont="1" applyBorder="1"/>
    <xf numFmtId="38" fontId="51" fillId="0" borderId="1" xfId="0" applyNumberFormat="1" applyFont="1" applyBorder="1"/>
    <xf numFmtId="0" fontId="51" fillId="0" borderId="0" xfId="0" applyFont="1"/>
    <xf numFmtId="38" fontId="47" fillId="0" borderId="1" xfId="0" applyNumberFormat="1" applyFont="1" applyBorder="1"/>
    <xf numFmtId="10" fontId="51" fillId="0" borderId="0" xfId="0" applyNumberFormat="1" applyFont="1"/>
    <xf numFmtId="3" fontId="7" fillId="0" borderId="1" xfId="0" applyNumberFormat="1" applyFont="1" applyBorder="1"/>
    <xf numFmtId="3" fontId="51" fillId="0" borderId="0" xfId="0" applyNumberFormat="1" applyFont="1"/>
    <xf numFmtId="3" fontId="51" fillId="0" borderId="1" xfId="0" applyNumberFormat="1" applyFont="1" applyBorder="1"/>
    <xf numFmtId="3" fontId="52" fillId="0" borderId="0" xfId="0" applyNumberFormat="1" applyFont="1"/>
    <xf numFmtId="164" fontId="51" fillId="0" borderId="2" xfId="0" applyNumberFormat="1" applyFont="1" applyBorder="1"/>
    <xf numFmtId="164" fontId="16" fillId="0" borderId="4" xfId="0" applyNumberFormat="1" applyFont="1" applyBorder="1"/>
    <xf numFmtId="38" fontId="9" fillId="0" borderId="0" xfId="0" applyNumberFormat="1" applyFont="1" applyAlignment="1">
      <alignment horizontal="right"/>
    </xf>
    <xf numFmtId="38" fontId="7" fillId="0" borderId="3" xfId="0" applyNumberFormat="1" applyFont="1" applyBorder="1" applyAlignment="1">
      <alignment horizontal="right"/>
    </xf>
    <xf numFmtId="38" fontId="7" fillId="0" borderId="5" xfId="0" applyNumberFormat="1" applyFont="1" applyBorder="1" applyAlignment="1">
      <alignment horizontal="right"/>
    </xf>
    <xf numFmtId="38" fontId="7" fillId="0" borderId="2" xfId="0" applyNumberFormat="1" applyFont="1" applyBorder="1" applyAlignment="1">
      <alignment horizontal="right"/>
    </xf>
    <xf numFmtId="0" fontId="34" fillId="0" borderId="0" xfId="0" applyFont="1" applyAlignment="1">
      <alignment horizontal="right"/>
    </xf>
    <xf numFmtId="38" fontId="34" fillId="0" borderId="3" xfId="0" applyNumberFormat="1" applyFont="1" applyBorder="1"/>
    <xf numFmtId="38" fontId="34" fillId="0" borderId="8" xfId="0" applyNumberFormat="1" applyFont="1" applyBorder="1"/>
    <xf numFmtId="38" fontId="1" fillId="0" borderId="3" xfId="0" applyNumberFormat="1" applyFont="1" applyBorder="1"/>
    <xf numFmtId="0" fontId="54" fillId="0" borderId="0" xfId="0" applyFont="1"/>
    <xf numFmtId="0" fontId="55" fillId="0" borderId="0" xfId="0" applyFont="1" applyAlignment="1">
      <alignment horizontal="centerContinuous"/>
    </xf>
    <xf numFmtId="0" fontId="55" fillId="0" borderId="0" xfId="0" applyFont="1" applyAlignment="1" applyProtection="1">
      <alignment horizontal="centerContinuous"/>
      <protection locked="0"/>
    </xf>
    <xf numFmtId="0" fontId="56" fillId="0" borderId="0" xfId="0" applyFont="1" applyAlignment="1" applyProtection="1">
      <alignment horizontal="centerContinuous"/>
      <protection locked="0"/>
    </xf>
    <xf numFmtId="165" fontId="57" fillId="0" borderId="0" xfId="0" applyNumberFormat="1" applyFont="1" applyAlignment="1" applyProtection="1">
      <alignment horizontal="center"/>
      <protection locked="0"/>
    </xf>
    <xf numFmtId="165" fontId="57" fillId="0" borderId="0" xfId="0" applyNumberFormat="1" applyFont="1" applyAlignment="1">
      <alignment horizontal="center"/>
    </xf>
    <xf numFmtId="38" fontId="51" fillId="0" borderId="0" xfId="0" applyNumberFormat="1" applyFont="1" applyProtection="1">
      <protection locked="0"/>
    </xf>
    <xf numFmtId="0" fontId="56" fillId="0" borderId="0" xfId="0" applyFont="1" applyAlignment="1">
      <alignment horizontal="centerContinuous"/>
    </xf>
    <xf numFmtId="0" fontId="58" fillId="0" borderId="0" xfId="0" applyFont="1" applyAlignment="1">
      <alignment horizontal="centerContinuous"/>
    </xf>
    <xf numFmtId="0" fontId="59" fillId="0" borderId="0" xfId="0" applyFont="1" applyAlignment="1" applyProtection="1">
      <alignment horizontal="centerContinuous"/>
      <protection locked="0"/>
    </xf>
    <xf numFmtId="38" fontId="59" fillId="0" borderId="0" xfId="0" applyNumberFormat="1" applyFont="1" applyAlignment="1" applyProtection="1">
      <alignment horizontal="centerContinuous"/>
      <protection locked="0"/>
    </xf>
    <xf numFmtId="38" fontId="51" fillId="0" borderId="2" xfId="0" applyNumberFormat="1" applyFont="1" applyBorder="1" applyProtection="1">
      <protection locked="0"/>
    </xf>
    <xf numFmtId="0" fontId="60" fillId="0" borderId="0" xfId="0" applyFont="1" applyAlignment="1" applyProtection="1">
      <alignment horizontal="centerContinuous"/>
      <protection locked="0"/>
    </xf>
    <xf numFmtId="38" fontId="53" fillId="0" borderId="0" xfId="0" applyNumberFormat="1" applyFont="1" applyProtection="1">
      <protection locked="0"/>
    </xf>
    <xf numFmtId="38" fontId="53" fillId="0" borderId="1" xfId="0" applyNumberFormat="1" applyFont="1" applyBorder="1"/>
    <xf numFmtId="38" fontId="51" fillId="0" borderId="0" xfId="0" applyNumberFormat="1" applyFont="1" applyAlignment="1" applyProtection="1">
      <alignment horizontal="right"/>
      <protection locked="0"/>
    </xf>
    <xf numFmtId="38" fontId="51" fillId="0" borderId="2" xfId="0" applyNumberFormat="1" applyFont="1" applyBorder="1" applyAlignment="1">
      <alignment horizontal="right"/>
    </xf>
    <xf numFmtId="38" fontId="59" fillId="0" borderId="0" xfId="0" applyNumberFormat="1" applyFont="1"/>
    <xf numFmtId="38" fontId="51" fillId="0" borderId="1" xfId="0" applyNumberFormat="1" applyFont="1" applyBorder="1" applyProtection="1">
      <protection locked="0"/>
    </xf>
    <xf numFmtId="3" fontId="51" fillId="0" borderId="1" xfId="0" applyNumberFormat="1" applyFont="1" applyBorder="1" applyAlignment="1" applyProtection="1">
      <alignment horizontal="right"/>
      <protection locked="0"/>
    </xf>
    <xf numFmtId="3" fontId="51" fillId="0" borderId="0" xfId="0" applyNumberFormat="1" applyFont="1" applyAlignment="1" applyProtection="1">
      <alignment horizontal="right"/>
      <protection locked="0"/>
    </xf>
    <xf numFmtId="4" fontId="6" fillId="0" borderId="0" xfId="0" applyNumberFormat="1" applyFont="1"/>
    <xf numFmtId="3" fontId="28" fillId="0" borderId="0" xfId="0" applyNumberFormat="1" applyFont="1"/>
    <xf numFmtId="3" fontId="47" fillId="0" borderId="2" xfId="0" applyNumberFormat="1" applyFont="1" applyBorder="1"/>
    <xf numFmtId="0" fontId="7" fillId="0" borderId="0" xfId="0" applyFont="1" applyAlignment="1" applyProtection="1">
      <alignment horizontal="centerContinuous"/>
      <protection locked="0"/>
    </xf>
    <xf numFmtId="0" fontId="36" fillId="0" borderId="0" xfId="0" applyFont="1" applyAlignment="1">
      <alignment horizontal="left"/>
    </xf>
    <xf numFmtId="38" fontId="36" fillId="0" borderId="0" xfId="0" applyNumberFormat="1" applyFont="1" applyAlignment="1">
      <alignment horizontal="centerContinuous"/>
    </xf>
    <xf numFmtId="164" fontId="36" fillId="0" borderId="0" xfId="0" applyNumberFormat="1" applyFont="1" applyAlignment="1">
      <alignment horizontal="centerContinuous"/>
    </xf>
    <xf numFmtId="166" fontId="61" fillId="0" borderId="0" xfId="0" applyNumberFormat="1" applyFont="1" applyAlignment="1">
      <alignment horizontal="center"/>
    </xf>
    <xf numFmtId="38" fontId="36" fillId="0" borderId="0" xfId="0" applyNumberFormat="1" applyFont="1" applyAlignment="1">
      <alignment horizontal="center"/>
    </xf>
    <xf numFmtId="164" fontId="36" fillId="0" borderId="0" xfId="0" applyNumberFormat="1" applyFont="1" applyAlignment="1">
      <alignment horizontal="center"/>
    </xf>
    <xf numFmtId="164" fontId="47" fillId="0" borderId="2" xfId="0" applyNumberFormat="1" applyFont="1" applyBorder="1"/>
    <xf numFmtId="38" fontId="7" fillId="0" borderId="4" xfId="0" applyNumberFormat="1" applyFont="1" applyBorder="1"/>
    <xf numFmtId="164" fontId="7" fillId="0" borderId="4" xfId="0" applyNumberFormat="1" applyFont="1" applyBorder="1"/>
    <xf numFmtId="0" fontId="7" fillId="0" borderId="0" xfId="0" applyFont="1" applyAlignment="1">
      <alignment horizontal="center"/>
    </xf>
    <xf numFmtId="38" fontId="47" fillId="0" borderId="2" xfId="0" applyNumberFormat="1" applyFont="1" applyBorder="1"/>
    <xf numFmtId="3" fontId="62" fillId="0" borderId="1" xfId="0" applyNumberFormat="1" applyFont="1" applyBorder="1"/>
    <xf numFmtId="3" fontId="62" fillId="0" borderId="0" xfId="0" applyNumberFormat="1" applyFont="1"/>
    <xf numFmtId="3" fontId="50" fillId="0" borderId="2" xfId="0" applyNumberFormat="1" applyFont="1" applyBorder="1"/>
    <xf numFmtId="164" fontId="50" fillId="0" borderId="2" xfId="0" applyNumberFormat="1" applyFont="1" applyBorder="1"/>
    <xf numFmtId="164" fontId="62" fillId="0" borderId="1" xfId="0" applyNumberFormat="1" applyFont="1" applyBorder="1"/>
    <xf numFmtId="38" fontId="51" fillId="2" borderId="0" xfId="0" applyNumberFormat="1" applyFont="1" applyFill="1" applyAlignment="1" applyProtection="1">
      <alignment horizontal="right"/>
      <protection locked="0"/>
    </xf>
    <xf numFmtId="164" fontId="63" fillId="0" borderId="3" xfId="0" applyNumberFormat="1" applyFont="1" applyBorder="1"/>
    <xf numFmtId="164" fontId="49" fillId="0" borderId="2" xfId="0" applyNumberFormat="1" applyFont="1" applyBorder="1" applyProtection="1">
      <protection locked="0"/>
    </xf>
    <xf numFmtId="164" fontId="48" fillId="0" borderId="6" xfId="0" applyNumberFormat="1" applyFont="1" applyBorder="1"/>
    <xf numFmtId="164" fontId="48" fillId="0" borderId="2" xfId="0" applyNumberFormat="1" applyFont="1" applyBorder="1"/>
    <xf numFmtId="164" fontId="51" fillId="0" borderId="1" xfId="0" applyNumberFormat="1" applyFont="1" applyBorder="1"/>
    <xf numFmtId="10" fontId="51" fillId="0" borderId="1" xfId="0" applyNumberFormat="1" applyFont="1" applyBorder="1"/>
    <xf numFmtId="0" fontId="5" fillId="0" borderId="0" xfId="0" applyFont="1" applyProtection="1">
      <protection locked="0"/>
    </xf>
    <xf numFmtId="0" fontId="17" fillId="0" borderId="0" xfId="2" applyFont="1" applyAlignment="1">
      <alignment horizontal="center"/>
    </xf>
    <xf numFmtId="0" fontId="5" fillId="0" borderId="0" xfId="2" applyFont="1"/>
    <xf numFmtId="0" fontId="11" fillId="0" borderId="0" xfId="2" applyFont="1" applyAlignment="1" applyProtection="1">
      <alignment horizontal="centerContinuous"/>
      <protection locked="0"/>
    </xf>
    <xf numFmtId="0" fontId="8" fillId="0" borderId="0" xfId="2" applyFont="1" applyAlignment="1">
      <alignment horizontal="left"/>
    </xf>
    <xf numFmtId="38" fontId="12" fillId="0" borderId="0" xfId="2" applyNumberFormat="1" applyFont="1"/>
    <xf numFmtId="164" fontId="5" fillId="0" borderId="0" xfId="2" applyNumberFormat="1" applyFont="1"/>
    <xf numFmtId="38" fontId="8" fillId="0" borderId="0" xfId="2" applyNumberFormat="1" applyFont="1" applyAlignment="1">
      <alignment horizontal="centerContinuous"/>
    </xf>
    <xf numFmtId="164" fontId="8" fillId="0" borderId="0" xfId="2" applyNumberFormat="1" applyFont="1" applyAlignment="1">
      <alignment horizontal="centerContinuous"/>
    </xf>
    <xf numFmtId="0" fontId="8" fillId="0" borderId="0" xfId="2" applyFont="1"/>
    <xf numFmtId="0" fontId="2" fillId="0" borderId="0" xfId="2"/>
    <xf numFmtId="166" fontId="27" fillId="0" borderId="0" xfId="2" applyNumberFormat="1" applyFont="1" applyAlignment="1">
      <alignment horizontal="center"/>
    </xf>
    <xf numFmtId="38" fontId="8" fillId="0" borderId="0" xfId="2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38" fontId="5" fillId="0" borderId="0" xfId="2" applyNumberFormat="1" applyFont="1"/>
    <xf numFmtId="0" fontId="16" fillId="0" borderId="0" xfId="2" applyFont="1"/>
    <xf numFmtId="38" fontId="16" fillId="0" borderId="0" xfId="2" applyNumberFormat="1" applyFont="1"/>
    <xf numFmtId="164" fontId="16" fillId="0" borderId="0" xfId="2" applyNumberFormat="1" applyFont="1"/>
    <xf numFmtId="38" fontId="51" fillId="0" borderId="0" xfId="2" applyNumberFormat="1" applyFont="1" applyProtection="1">
      <protection locked="0"/>
    </xf>
    <xf numFmtId="38" fontId="51" fillId="0" borderId="0" xfId="2" applyNumberFormat="1" applyFont="1"/>
    <xf numFmtId="164" fontId="51" fillId="0" borderId="0" xfId="2" applyNumberFormat="1" applyFont="1"/>
    <xf numFmtId="38" fontId="51" fillId="0" borderId="2" xfId="2" applyNumberFormat="1" applyFont="1" applyBorder="1" applyProtection="1">
      <protection locked="0"/>
    </xf>
    <xf numFmtId="38" fontId="51" fillId="0" borderId="2" xfId="2" applyNumberFormat="1" applyFont="1" applyBorder="1"/>
    <xf numFmtId="0" fontId="15" fillId="0" borderId="0" xfId="2" applyFont="1" applyAlignment="1">
      <alignment horizontal="right"/>
    </xf>
    <xf numFmtId="38" fontId="7" fillId="0" borderId="4" xfId="2" applyNumberFormat="1" applyFont="1" applyBorder="1"/>
    <xf numFmtId="0" fontId="10" fillId="0" borderId="0" xfId="2" applyFont="1"/>
    <xf numFmtId="164" fontId="47" fillId="0" borderId="0" xfId="2" applyNumberFormat="1" applyFont="1"/>
    <xf numFmtId="38" fontId="59" fillId="0" borderId="0" xfId="2" applyNumberFormat="1" applyFont="1"/>
    <xf numFmtId="38" fontId="15" fillId="0" borderId="0" xfId="2" applyNumberFormat="1" applyFont="1"/>
    <xf numFmtId="164" fontId="48" fillId="0" borderId="0" xfId="2" applyNumberFormat="1" applyFont="1"/>
    <xf numFmtId="0" fontId="7" fillId="0" borderId="0" xfId="2" applyFont="1"/>
    <xf numFmtId="38" fontId="10" fillId="0" borderId="0" xfId="2" applyNumberFormat="1" applyFont="1"/>
    <xf numFmtId="164" fontId="10" fillId="0" borderId="0" xfId="2" applyNumberFormat="1" applyFont="1"/>
    <xf numFmtId="0" fontId="26" fillId="0" borderId="0" xfId="2" applyFont="1"/>
    <xf numFmtId="165" fontId="57" fillId="0" borderId="0" xfId="2" applyNumberFormat="1" applyFont="1" applyAlignment="1" applyProtection="1">
      <alignment horizontal="center"/>
      <protection locked="0"/>
    </xf>
    <xf numFmtId="165" fontId="57" fillId="0" borderId="0" xfId="2" applyNumberFormat="1" applyFont="1" applyAlignment="1">
      <alignment horizontal="center"/>
    </xf>
    <xf numFmtId="164" fontId="62" fillId="0" borderId="0" xfId="2" applyNumberFormat="1" applyFont="1"/>
    <xf numFmtId="164" fontId="52" fillId="0" borderId="0" xfId="2" applyNumberFormat="1" applyFont="1"/>
    <xf numFmtId="164" fontId="52" fillId="0" borderId="2" xfId="2" applyNumberFormat="1" applyFont="1" applyBorder="1"/>
    <xf numFmtId="0" fontId="7" fillId="0" borderId="0" xfId="2" applyFont="1" applyAlignment="1">
      <alignment horizontal="right"/>
    </xf>
    <xf numFmtId="38" fontId="7" fillId="0" borderId="6" xfId="2" applyNumberFormat="1" applyFont="1" applyBorder="1"/>
    <xf numFmtId="38" fontId="20" fillId="0" borderId="0" xfId="2" applyNumberFormat="1" applyFont="1" applyProtection="1">
      <protection locked="0"/>
    </xf>
    <xf numFmtId="38" fontId="7" fillId="0" borderId="2" xfId="2" applyNumberFormat="1" applyFont="1" applyBorder="1"/>
    <xf numFmtId="0" fontId="1" fillId="0" borderId="0" xfId="0" applyFont="1" applyAlignment="1">
      <alignment horizontal="center"/>
    </xf>
    <xf numFmtId="164" fontId="48" fillId="0" borderId="1" xfId="0" applyNumberFormat="1" applyFont="1" applyBorder="1" applyProtection="1">
      <protection locked="0"/>
    </xf>
    <xf numFmtId="164" fontId="1" fillId="0" borderId="1" xfId="0" applyNumberFormat="1" applyFont="1" applyBorder="1"/>
    <xf numFmtId="164" fontId="1" fillId="0" borderId="3" xfId="0" applyNumberFormat="1" applyFont="1" applyBorder="1"/>
    <xf numFmtId="0" fontId="48" fillId="0" borderId="0" xfId="2" applyFont="1"/>
    <xf numFmtId="164" fontId="50" fillId="0" borderId="5" xfId="0" applyNumberFormat="1" applyFont="1" applyBorder="1"/>
    <xf numFmtId="10" fontId="47" fillId="0" borderId="0" xfId="0" applyNumberFormat="1" applyFont="1"/>
    <xf numFmtId="10" fontId="48" fillId="0" borderId="2" xfId="0" applyNumberFormat="1" applyFont="1" applyBorder="1"/>
    <xf numFmtId="0" fontId="2" fillId="0" borderId="0" xfId="0" applyFont="1"/>
    <xf numFmtId="1" fontId="5" fillId="0" borderId="0" xfId="0" applyNumberFormat="1" applyFont="1"/>
    <xf numFmtId="3" fontId="28" fillId="0" borderId="0" xfId="0" applyNumberFormat="1" applyFont="1" applyBorder="1"/>
    <xf numFmtId="3" fontId="64" fillId="0" borderId="4" xfId="0" applyNumberFormat="1" applyFont="1" applyBorder="1"/>
    <xf numFmtId="3" fontId="28" fillId="0" borderId="2" xfId="0" applyNumberFormat="1" applyFont="1" applyBorder="1"/>
    <xf numFmtId="0" fontId="65" fillId="0" borderId="0" xfId="0" applyFont="1"/>
    <xf numFmtId="164" fontId="2" fillId="0" borderId="3" xfId="0" applyNumberFormat="1" applyFont="1" applyBorder="1"/>
    <xf numFmtId="164" fontId="16" fillId="0" borderId="5" xfId="0" applyNumberFormat="1" applyFont="1" applyBorder="1"/>
    <xf numFmtId="164" fontId="2" fillId="0" borderId="0" xfId="0" applyNumberFormat="1" applyFont="1"/>
    <xf numFmtId="164" fontId="15" fillId="0" borderId="1" xfId="0" applyNumberFormat="1" applyFont="1" applyBorder="1"/>
    <xf numFmtId="164" fontId="53" fillId="0" borderId="2" xfId="0" applyNumberFormat="1" applyFont="1" applyBorder="1" applyProtection="1">
      <protection locked="0"/>
    </xf>
    <xf numFmtId="164" fontId="16" fillId="0" borderId="5" xfId="0" applyNumberFormat="1" applyFont="1" applyBorder="1" applyProtection="1">
      <protection locked="0"/>
    </xf>
    <xf numFmtId="164" fontId="16" fillId="0" borderId="7" xfId="0" applyNumberFormat="1" applyFont="1" applyBorder="1" applyProtection="1">
      <protection locked="0"/>
    </xf>
    <xf numFmtId="164" fontId="62" fillId="0" borderId="4" xfId="2" applyNumberFormat="1" applyFont="1" applyBorder="1"/>
    <xf numFmtId="164" fontId="51" fillId="0" borderId="2" xfId="2" applyNumberFormat="1" applyFont="1" applyBorder="1"/>
    <xf numFmtId="164" fontId="7" fillId="0" borderId="6" xfId="2" applyNumberFormat="1" applyFont="1" applyBorder="1"/>
    <xf numFmtId="164" fontId="7" fillId="0" borderId="2" xfId="2" applyNumberFormat="1" applyFont="1" applyBorder="1"/>
    <xf numFmtId="164" fontId="59" fillId="0" borderId="0" xfId="0" applyNumberFormat="1" applyFont="1"/>
    <xf numFmtId="164" fontId="59" fillId="0" borderId="1" xfId="0" applyNumberFormat="1" applyFont="1" applyBorder="1"/>
    <xf numFmtId="0" fontId="17" fillId="0" borderId="0" xfId="2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38" fontId="7" fillId="0" borderId="0" xfId="0" applyNumberFormat="1" applyFont="1"/>
    <xf numFmtId="0" fontId="66" fillId="0" borderId="0" xfId="0" applyFont="1" applyProtection="1">
      <protection locked="0"/>
    </xf>
    <xf numFmtId="38" fontId="66" fillId="0" borderId="0" xfId="0" applyNumberFormat="1" applyFont="1" applyProtection="1">
      <protection locked="0"/>
    </xf>
    <xf numFmtId="38" fontId="66" fillId="0" borderId="0" xfId="0" applyNumberFormat="1" applyFont="1"/>
    <xf numFmtId="164" fontId="1" fillId="0" borderId="0" xfId="0" applyNumberFormat="1" applyFont="1"/>
  </cellXfs>
  <cellStyles count="3">
    <cellStyle name="Normal" xfId="0" builtinId="0"/>
    <cellStyle name="Normal 3" xfId="2" xr:uid="{00000000-0005-0000-0000-000001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0:F50"/>
  <sheetViews>
    <sheetView tabSelected="1" topLeftCell="A9" zoomScale="75" workbookViewId="0">
      <selection activeCell="I40" sqref="I40"/>
    </sheetView>
  </sheetViews>
  <sheetFormatPr baseColWidth="10" defaultRowHeight="15"/>
  <cols>
    <col min="1" max="1" width="47" style="3" customWidth="1"/>
    <col min="2" max="2" width="9.140625" style="3" customWidth="1"/>
    <col min="3" max="3" width="21.85546875" style="18" customWidth="1"/>
    <col min="4" max="4" width="20.42578125" style="18" customWidth="1"/>
    <col min="5" max="5" width="20.140625" style="18" customWidth="1"/>
    <col min="6" max="6" width="15" style="81" customWidth="1"/>
    <col min="7" max="16384" width="11.42578125" style="3"/>
  </cols>
  <sheetData>
    <row r="10" spans="1:6" s="10" customFormat="1" ht="20.25" customHeight="1">
      <c r="A10" s="141" t="s">
        <v>136</v>
      </c>
      <c r="B10" s="142"/>
      <c r="C10" s="143"/>
      <c r="D10" s="143"/>
      <c r="E10" s="51"/>
      <c r="F10" s="100"/>
    </row>
    <row r="11" spans="1:6" s="10" customFormat="1" ht="20.25" customHeight="1">
      <c r="A11" s="144" t="s">
        <v>1</v>
      </c>
      <c r="B11" s="142"/>
      <c r="C11" s="143"/>
      <c r="D11" s="143"/>
      <c r="E11" s="51"/>
      <c r="F11" s="100"/>
    </row>
    <row r="12" spans="1:6" ht="20.25" customHeight="1">
      <c r="A12" s="145"/>
      <c r="B12" s="145"/>
      <c r="C12" s="146"/>
      <c r="D12" s="146"/>
      <c r="E12" s="52"/>
      <c r="F12" s="96"/>
    </row>
    <row r="13" spans="1:6" s="2" customFormat="1" ht="20.25" customHeight="1">
      <c r="A13" s="230" t="s">
        <v>2</v>
      </c>
      <c r="B13" s="142"/>
      <c r="C13" s="143"/>
      <c r="D13" s="143"/>
      <c r="E13" s="53"/>
      <c r="F13" s="101"/>
    </row>
    <row r="14" spans="1:6" s="29" customFormat="1" ht="20.25" customHeight="1">
      <c r="A14" s="231" t="s">
        <v>241</v>
      </c>
      <c r="B14" s="148"/>
      <c r="C14" s="149"/>
      <c r="D14" s="149"/>
      <c r="E14" s="55"/>
      <c r="F14" s="102"/>
    </row>
    <row r="15" spans="1:6" s="29" customFormat="1" ht="20.25" customHeight="1">
      <c r="A15" s="232" t="s">
        <v>242</v>
      </c>
      <c r="B15" s="151"/>
      <c r="C15" s="149"/>
      <c r="D15" s="149"/>
      <c r="E15" s="55"/>
      <c r="F15" s="102"/>
    </row>
    <row r="16" spans="1:6" s="29" customFormat="1" ht="20.25" customHeight="1">
      <c r="A16" s="232" t="s">
        <v>3</v>
      </c>
      <c r="B16" s="151"/>
      <c r="C16" s="149"/>
      <c r="D16" s="149"/>
      <c r="E16" s="55"/>
      <c r="F16" s="102"/>
    </row>
    <row r="17" spans="1:6" ht="20.25" customHeight="1">
      <c r="A17" s="13"/>
      <c r="B17" s="13"/>
      <c r="C17" s="41"/>
      <c r="D17" s="41"/>
      <c r="E17" s="95" t="s">
        <v>4</v>
      </c>
      <c r="F17" s="96"/>
    </row>
    <row r="18" spans="1:6" s="14" customFormat="1" ht="20.25" customHeight="1">
      <c r="A18" s="17" t="s">
        <v>5</v>
      </c>
      <c r="B18" s="8" t="s">
        <v>6</v>
      </c>
      <c r="C18" s="233">
        <v>2019</v>
      </c>
      <c r="D18" s="234">
        <v>2018</v>
      </c>
      <c r="E18" s="42" t="s">
        <v>7</v>
      </c>
      <c r="F18" s="97" t="s">
        <v>8</v>
      </c>
    </row>
    <row r="19" spans="1:6" ht="23.25" customHeight="1">
      <c r="B19" s="6"/>
      <c r="C19" s="203"/>
      <c r="D19" s="203"/>
    </row>
    <row r="20" spans="1:6" s="7" customFormat="1" ht="23.25" customHeight="1">
      <c r="A20" s="7" t="s">
        <v>9</v>
      </c>
      <c r="B20" s="15">
        <v>4</v>
      </c>
      <c r="C20" s="203">
        <v>538235</v>
      </c>
      <c r="D20" s="203">
        <v>815051</v>
      </c>
      <c r="E20" s="203">
        <f t="shared" ref="E20:E29" si="0">+C20-D20</f>
        <v>-276816</v>
      </c>
      <c r="F20" s="189">
        <f>+E20/D20</f>
        <v>-0.33963028080451407</v>
      </c>
    </row>
    <row r="21" spans="1:6" s="7" customFormat="1" ht="23.25" customHeight="1">
      <c r="A21" s="7" t="s">
        <v>132</v>
      </c>
      <c r="B21" s="15">
        <v>5</v>
      </c>
      <c r="C21" s="203">
        <v>9082102</v>
      </c>
      <c r="D21" s="203">
        <v>13455260</v>
      </c>
      <c r="E21" s="203">
        <f t="shared" si="0"/>
        <v>-4373158</v>
      </c>
      <c r="F21" s="189">
        <f>+E21/D21</f>
        <v>-0.32501475259489598</v>
      </c>
    </row>
    <row r="22" spans="1:6" s="7" customFormat="1" ht="23.25" customHeight="1">
      <c r="A22" s="7" t="s">
        <v>10</v>
      </c>
      <c r="B22" s="15"/>
      <c r="C22" s="235">
        <v>986334</v>
      </c>
      <c r="D22" s="235">
        <v>1587541</v>
      </c>
      <c r="E22" s="203">
        <f t="shared" si="0"/>
        <v>-601207</v>
      </c>
      <c r="F22" s="189">
        <f t="shared" ref="F22:F29" si="1">+E22/D22</f>
        <v>-0.37870329018274174</v>
      </c>
    </row>
    <row r="23" spans="1:6" s="7" customFormat="1" ht="23.25" customHeight="1">
      <c r="A23" s="7" t="s">
        <v>11</v>
      </c>
      <c r="B23" s="15">
        <v>6</v>
      </c>
      <c r="C23" s="235">
        <v>91363</v>
      </c>
      <c r="D23" s="235">
        <v>91893</v>
      </c>
      <c r="E23" s="203">
        <f t="shared" si="0"/>
        <v>-530</v>
      </c>
      <c r="F23" s="189">
        <f t="shared" si="1"/>
        <v>-5.7675775086241604E-3</v>
      </c>
    </row>
    <row r="24" spans="1:6" s="7" customFormat="1" ht="23.25" customHeight="1">
      <c r="A24" s="7" t="s">
        <v>12</v>
      </c>
      <c r="B24" s="15">
        <v>7</v>
      </c>
      <c r="C24" s="203">
        <v>103034068</v>
      </c>
      <c r="D24" s="203">
        <v>94172015</v>
      </c>
      <c r="E24" s="203">
        <f t="shared" si="0"/>
        <v>8862053</v>
      </c>
      <c r="F24" s="202">
        <f t="shared" si="1"/>
        <v>9.4104952516944659E-2</v>
      </c>
    </row>
    <row r="25" spans="1:6" s="7" customFormat="1" ht="23.25" customHeight="1">
      <c r="A25" s="7" t="s">
        <v>13</v>
      </c>
      <c r="B25" s="15">
        <v>8</v>
      </c>
      <c r="C25" s="235">
        <v>6682</v>
      </c>
      <c r="D25" s="235">
        <v>14207</v>
      </c>
      <c r="E25" s="203">
        <f t="shared" si="0"/>
        <v>-7525</v>
      </c>
      <c r="F25" s="189">
        <f t="shared" si="1"/>
        <v>-0.52966847328781586</v>
      </c>
    </row>
    <row r="26" spans="1:6" s="7" customFormat="1" ht="23.25" customHeight="1">
      <c r="A26" s="7" t="s">
        <v>14</v>
      </c>
      <c r="B26" s="15">
        <v>9</v>
      </c>
      <c r="C26" s="235">
        <v>3415832</v>
      </c>
      <c r="D26" s="235">
        <v>3606701</v>
      </c>
      <c r="E26" s="203">
        <f t="shared" si="0"/>
        <v>-190869</v>
      </c>
      <c r="F26" s="189">
        <f t="shared" si="1"/>
        <v>-5.292066073677857E-2</v>
      </c>
    </row>
    <row r="27" spans="1:6" s="7" customFormat="1" ht="23.25" customHeight="1">
      <c r="A27" s="7" t="s">
        <v>15</v>
      </c>
      <c r="B27" s="15">
        <v>10</v>
      </c>
      <c r="C27" s="235">
        <v>9538370</v>
      </c>
      <c r="D27" s="235">
        <v>1770063</v>
      </c>
      <c r="E27" s="203">
        <f t="shared" si="0"/>
        <v>7768307</v>
      </c>
      <c r="F27" s="202">
        <f t="shared" si="1"/>
        <v>4.388717802699678</v>
      </c>
    </row>
    <row r="28" spans="1:6" s="7" customFormat="1" ht="23.25" customHeight="1">
      <c r="A28" s="7" t="s">
        <v>173</v>
      </c>
      <c r="B28" s="15">
        <v>11</v>
      </c>
      <c r="C28" s="203">
        <v>577762</v>
      </c>
      <c r="D28" s="203">
        <v>525844</v>
      </c>
      <c r="E28" s="203">
        <f t="shared" si="0"/>
        <v>51918</v>
      </c>
      <c r="F28" s="202">
        <f t="shared" si="1"/>
        <v>9.8732703995861884E-2</v>
      </c>
    </row>
    <row r="29" spans="1:6" s="7" customFormat="1" ht="23.25" customHeight="1">
      <c r="A29" s="7" t="s">
        <v>16</v>
      </c>
      <c r="B29" s="15"/>
      <c r="C29" s="235">
        <v>3141525</v>
      </c>
      <c r="D29" s="235">
        <v>2794505</v>
      </c>
      <c r="E29" s="203">
        <f t="shared" si="0"/>
        <v>347020</v>
      </c>
      <c r="F29" s="202">
        <f t="shared" si="1"/>
        <v>0.12417941639038041</v>
      </c>
    </row>
    <row r="30" spans="1:6" s="7" customFormat="1" ht="23.25" customHeight="1">
      <c r="B30" s="15"/>
      <c r="C30" s="235"/>
      <c r="D30" s="235"/>
      <c r="E30" s="203"/>
      <c r="F30" s="202"/>
    </row>
    <row r="31" spans="1:6" s="7" customFormat="1" ht="23.25" customHeight="1">
      <c r="B31" s="15"/>
      <c r="C31" s="20"/>
      <c r="D31" s="20"/>
      <c r="E31" s="20"/>
      <c r="F31" s="92"/>
    </row>
    <row r="32" spans="1:6" s="7" customFormat="1" ht="23.25" customHeight="1">
      <c r="B32" s="15"/>
      <c r="C32" s="21"/>
      <c r="D32" s="21"/>
      <c r="E32" s="21"/>
      <c r="F32" s="99"/>
    </row>
    <row r="33" spans="1:6" s="34" customFormat="1" ht="23.25" customHeight="1">
      <c r="A33" s="157" t="s">
        <v>17</v>
      </c>
      <c r="B33" s="32"/>
      <c r="C33" s="158">
        <f>SUM(C20:C29)</f>
        <v>130412273</v>
      </c>
      <c r="D33" s="158">
        <f>SUM(D20:D29)</f>
        <v>118833080</v>
      </c>
      <c r="E33" s="158">
        <f>SUM(E20:E29)</f>
        <v>11579193</v>
      </c>
      <c r="F33" s="337">
        <f>+E33/D33</f>
        <v>9.7440822033730001E-2</v>
      </c>
    </row>
    <row r="34" spans="1:6" s="34" customFormat="1" ht="23.25" customHeight="1">
      <c r="A34" s="157" t="s">
        <v>18</v>
      </c>
      <c r="C34" s="204">
        <v>259985832</v>
      </c>
      <c r="D34" s="204">
        <v>265249861</v>
      </c>
      <c r="E34" s="158">
        <f>+C34-D34</f>
        <v>-5264029</v>
      </c>
      <c r="F34" s="201">
        <f>+E34/D34</f>
        <v>-1.9845548571277103E-2</v>
      </c>
    </row>
    <row r="35" spans="1:6" s="11" customFormat="1" ht="25.5" customHeight="1">
      <c r="B35" s="120"/>
      <c r="C35"/>
      <c r="D35" s="43"/>
      <c r="E35" s="43"/>
      <c r="F35" s="94"/>
    </row>
    <row r="36" spans="1:6" s="11" customFormat="1">
      <c r="C36" s="43"/>
      <c r="D36" s="43"/>
      <c r="E36" s="43"/>
      <c r="F36" s="94"/>
    </row>
    <row r="37" spans="1:6">
      <c r="B37" s="3" t="s">
        <v>19</v>
      </c>
      <c r="C37" s="108"/>
      <c r="D37" s="109"/>
    </row>
    <row r="38" spans="1:6" ht="23.25">
      <c r="A38" s="124"/>
    </row>
    <row r="39" spans="1:6">
      <c r="C39" s="78"/>
    </row>
    <row r="42" spans="1:6" ht="15.75">
      <c r="A42" s="33" t="s">
        <v>256</v>
      </c>
      <c r="D42" s="352" t="s">
        <v>258</v>
      </c>
    </row>
    <row r="43" spans="1:6" ht="15.75">
      <c r="A43" s="33" t="s">
        <v>257</v>
      </c>
      <c r="D43" s="352" t="s">
        <v>259</v>
      </c>
    </row>
    <row r="49" spans="1:1" ht="15.75">
      <c r="A49" s="33" t="s">
        <v>260</v>
      </c>
    </row>
    <row r="50" spans="1:1" ht="15.75">
      <c r="A50" s="33" t="s">
        <v>261</v>
      </c>
    </row>
  </sheetData>
  <phoneticPr fontId="0" type="noConversion"/>
  <pageMargins left="0.75" right="0.75" top="1.44" bottom="1" header="0.71" footer="0.511811024"/>
  <pageSetup scale="68" orientation="portrait" horizontalDpi="4294967295" verticalDpi="4294967295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42"/>
  <sheetViews>
    <sheetView showGridLines="0" zoomScale="75" workbookViewId="0">
      <selection activeCell="E22" sqref="E22"/>
    </sheetView>
  </sheetViews>
  <sheetFormatPr baseColWidth="10" defaultRowHeight="15"/>
  <cols>
    <col min="1" max="1" width="44" style="3" customWidth="1"/>
    <col min="2" max="4" width="18.28515625" style="18" customWidth="1"/>
    <col min="5" max="5" width="13.140625" style="81" customWidth="1"/>
    <col min="6" max="16384" width="11.42578125" style="3"/>
  </cols>
  <sheetData>
    <row r="1" spans="1:5" ht="20.25" customHeight="1">
      <c r="A1" s="348" t="s">
        <v>231</v>
      </c>
      <c r="B1" s="348"/>
      <c r="C1" s="348"/>
      <c r="D1" s="348"/>
      <c r="E1" s="348"/>
    </row>
    <row r="2" spans="1:5" ht="20.25" customHeight="1">
      <c r="A2" s="17"/>
      <c r="B2" s="41"/>
      <c r="C2" s="41"/>
      <c r="D2" s="41"/>
    </row>
    <row r="3" spans="1:5" ht="20.25" customHeight="1">
      <c r="A3" s="17"/>
      <c r="B3" s="41"/>
      <c r="C3" s="41"/>
      <c r="D3" s="95" t="s">
        <v>4</v>
      </c>
      <c r="E3" s="103"/>
    </row>
    <row r="4" spans="1:5" s="14" customFormat="1" ht="20.25" customHeight="1">
      <c r="A4"/>
      <c r="B4" s="132">
        <f>+'NOTA 5'!B4</f>
        <v>2019</v>
      </c>
      <c r="C4" s="132">
        <f>+'NOTA 5'!C4</f>
        <v>2018</v>
      </c>
      <c r="D4" s="42" t="s">
        <v>7</v>
      </c>
      <c r="E4" s="97" t="s">
        <v>8</v>
      </c>
    </row>
    <row r="5" spans="1:5" ht="23.25" customHeight="1"/>
    <row r="6" spans="1:5" s="44" customFormat="1" ht="23.25" customHeight="1">
      <c r="A6" s="44" t="s">
        <v>76</v>
      </c>
      <c r="B6" s="79">
        <f>+B9+B13+B17</f>
        <v>125224434</v>
      </c>
      <c r="C6" s="79">
        <f>+C9+C13+C17</f>
        <v>123322950</v>
      </c>
      <c r="D6" s="79">
        <f>+B6-C6</f>
        <v>1901484</v>
      </c>
      <c r="E6" s="105">
        <f>+D6/C6</f>
        <v>1.5418735928713999E-2</v>
      </c>
    </row>
    <row r="7" spans="1:5" s="44" customFormat="1" ht="23.25" customHeight="1">
      <c r="B7" s="45"/>
      <c r="C7" s="45"/>
      <c r="D7" s="45"/>
      <c r="E7" s="93" t="s">
        <v>19</v>
      </c>
    </row>
    <row r="8" spans="1:5" s="7" customFormat="1" ht="23.25" customHeight="1">
      <c r="A8" s="80" t="s">
        <v>77</v>
      </c>
      <c r="B8" s="20"/>
      <c r="C8" s="20"/>
      <c r="D8" s="20"/>
      <c r="E8" s="93" t="s">
        <v>19</v>
      </c>
    </row>
    <row r="9" spans="1:5" s="7" customFormat="1" ht="23.25" customHeight="1">
      <c r="A9" s="7" t="s">
        <v>78</v>
      </c>
      <c r="B9" s="235">
        <v>105939414</v>
      </c>
      <c r="C9" s="235">
        <v>110763660</v>
      </c>
      <c r="D9" s="203">
        <f>+B9-C9</f>
        <v>-4824246</v>
      </c>
      <c r="E9" s="200">
        <f t="shared" ref="E9:E22" si="0">+D9/C9</f>
        <v>-4.3554411257266147E-2</v>
      </c>
    </row>
    <row r="10" spans="1:5" s="7" customFormat="1" ht="23.25" customHeight="1">
      <c r="A10" s="7" t="s">
        <v>79</v>
      </c>
      <c r="B10" s="247">
        <v>12710392</v>
      </c>
      <c r="C10" s="247">
        <v>19941722</v>
      </c>
      <c r="D10" s="211">
        <f>+B10-C10</f>
        <v>-7231330</v>
      </c>
      <c r="E10" s="201">
        <f t="shared" si="0"/>
        <v>-0.36262314758976183</v>
      </c>
    </row>
    <row r="11" spans="1:5" s="7" customFormat="1" ht="23.25" customHeight="1">
      <c r="A11" s="16" t="s">
        <v>80</v>
      </c>
      <c r="B11" s="140">
        <f>+B9-B10</f>
        <v>93229022</v>
      </c>
      <c r="C11" s="140">
        <f>+C9-C10</f>
        <v>90821938</v>
      </c>
      <c r="D11" s="140">
        <f>+B11-C11</f>
        <v>2407084</v>
      </c>
      <c r="E11" s="105">
        <f t="shared" si="0"/>
        <v>2.6503332267584952E-2</v>
      </c>
    </row>
    <row r="12" spans="1:5" s="7" customFormat="1" ht="23.25" customHeight="1">
      <c r="B12" s="19"/>
      <c r="C12" s="19"/>
      <c r="D12" s="20"/>
      <c r="E12" s="200" t="s">
        <v>19</v>
      </c>
    </row>
    <row r="13" spans="1:5" s="7" customFormat="1" ht="23.25" customHeight="1">
      <c r="A13" s="7" t="s">
        <v>81</v>
      </c>
      <c r="B13" s="235">
        <v>10876989</v>
      </c>
      <c r="C13" s="235">
        <v>4085652</v>
      </c>
      <c r="D13" s="203">
        <f>+B13-C13</f>
        <v>6791337</v>
      </c>
      <c r="E13" s="345">
        <f t="shared" si="0"/>
        <v>1.6622406901028282</v>
      </c>
    </row>
    <row r="14" spans="1:5" s="7" customFormat="1" ht="23.25" customHeight="1">
      <c r="A14" s="7" t="s">
        <v>82</v>
      </c>
      <c r="B14" s="247">
        <v>1071944</v>
      </c>
      <c r="C14" s="247">
        <v>735575</v>
      </c>
      <c r="D14" s="211">
        <f>+B14-C14</f>
        <v>336369</v>
      </c>
      <c r="E14" s="346">
        <f t="shared" si="0"/>
        <v>0.45728715630629102</v>
      </c>
    </row>
    <row r="15" spans="1:5" s="7" customFormat="1" ht="23.25" customHeight="1">
      <c r="A15" s="16" t="s">
        <v>83</v>
      </c>
      <c r="B15" s="140">
        <f>+B13-B14</f>
        <v>9805045</v>
      </c>
      <c r="C15" s="140">
        <f>+C13-C14</f>
        <v>3350077</v>
      </c>
      <c r="D15" s="139">
        <f>+B15-C15</f>
        <v>6454968</v>
      </c>
      <c r="E15" s="105">
        <f t="shared" si="0"/>
        <v>1.9268118314892464</v>
      </c>
    </row>
    <row r="16" spans="1:5" s="7" customFormat="1" ht="23.25" customHeight="1">
      <c r="A16" s="16"/>
      <c r="B16" s="19"/>
      <c r="C16" s="19"/>
      <c r="D16" s="19"/>
      <c r="E16" s="93" t="s">
        <v>19</v>
      </c>
    </row>
    <row r="17" spans="1:5" s="7" customFormat="1" ht="23.25" customHeight="1">
      <c r="A17" s="7" t="s">
        <v>84</v>
      </c>
      <c r="B17" s="235">
        <v>8408031</v>
      </c>
      <c r="C17" s="235">
        <v>8473638</v>
      </c>
      <c r="D17" s="203">
        <f>+B17-C17</f>
        <v>-65607</v>
      </c>
      <c r="E17" s="200">
        <f t="shared" si="0"/>
        <v>-7.7424832167718284E-3</v>
      </c>
    </row>
    <row r="18" spans="1:5" s="7" customFormat="1" ht="23.25" customHeight="1">
      <c r="A18" s="7" t="s">
        <v>82</v>
      </c>
      <c r="B18" s="247">
        <v>8408031</v>
      </c>
      <c r="C18" s="247">
        <v>8473638</v>
      </c>
      <c r="D18" s="211">
        <f>+B18-C18</f>
        <v>-65607</v>
      </c>
      <c r="E18" s="201">
        <f t="shared" si="0"/>
        <v>-7.7424832167718284E-3</v>
      </c>
    </row>
    <row r="19" spans="1:5" ht="19.5">
      <c r="A19" s="31" t="s">
        <v>85</v>
      </c>
      <c r="B19" s="139">
        <f>+B17-B18</f>
        <v>0</v>
      </c>
      <c r="C19" s="139">
        <f>+C17-C18</f>
        <v>0</v>
      </c>
      <c r="D19" s="139">
        <f>+B19-C19</f>
        <v>0</v>
      </c>
      <c r="E19" s="105">
        <v>0</v>
      </c>
    </row>
    <row r="20" spans="1:5" ht="19.5">
      <c r="A20" s="31"/>
      <c r="E20" s="93" t="s">
        <v>19</v>
      </c>
    </row>
    <row r="21" spans="1:5" ht="19.5">
      <c r="A21" s="31"/>
      <c r="B21" s="47"/>
      <c r="C21" s="47"/>
      <c r="D21" s="47"/>
      <c r="E21" s="105" t="s">
        <v>19</v>
      </c>
    </row>
    <row r="22" spans="1:5" ht="19.5">
      <c r="A22" s="157" t="s">
        <v>86</v>
      </c>
      <c r="B22" s="158">
        <f>+B11+B15+B19</f>
        <v>103034067</v>
      </c>
      <c r="C22" s="158">
        <f>+C11+C15+C19</f>
        <v>94172015</v>
      </c>
      <c r="D22" s="158">
        <f>+B22-C22</f>
        <v>8862052</v>
      </c>
      <c r="E22" s="105">
        <f t="shared" si="0"/>
        <v>9.4104941898078748E-2</v>
      </c>
    </row>
    <row r="23" spans="1:5">
      <c r="A23" s="11"/>
    </row>
    <row r="24" spans="1:5">
      <c r="A24" s="11"/>
    </row>
    <row r="25" spans="1:5">
      <c r="A25" s="11"/>
    </row>
    <row r="26" spans="1:5">
      <c r="A26" s="11"/>
    </row>
    <row r="27" spans="1:5">
      <c r="A27" s="11" t="s">
        <v>87</v>
      </c>
    </row>
    <row r="28" spans="1:5">
      <c r="A28" s="11" t="s">
        <v>88</v>
      </c>
    </row>
    <row r="31" spans="1:5">
      <c r="A31" s="7" t="s">
        <v>89</v>
      </c>
    </row>
    <row r="32" spans="1:5">
      <c r="A32" s="3" t="s">
        <v>90</v>
      </c>
    </row>
    <row r="33" spans="1:5">
      <c r="A33" s="3" t="s">
        <v>91</v>
      </c>
    </row>
    <row r="34" spans="1:5">
      <c r="A34" s="3" t="s">
        <v>92</v>
      </c>
    </row>
    <row r="36" spans="1:5">
      <c r="A36" s="7"/>
    </row>
    <row r="37" spans="1:5">
      <c r="A37" s="7"/>
    </row>
    <row r="38" spans="1:5">
      <c r="A38" s="7"/>
    </row>
    <row r="39" spans="1:5">
      <c r="A39" s="7"/>
      <c r="B39" s="3"/>
      <c r="C39" s="3"/>
      <c r="D39" s="3"/>
      <c r="E39" s="3"/>
    </row>
    <row r="40" spans="1:5">
      <c r="A40" s="7"/>
    </row>
    <row r="41" spans="1:5">
      <c r="A41" s="7"/>
    </row>
    <row r="42" spans="1:5">
      <c r="A42" s="7"/>
    </row>
  </sheetData>
  <mergeCells count="1">
    <mergeCell ref="A1:E1"/>
  </mergeCells>
  <phoneticPr fontId="0" type="noConversion"/>
  <pageMargins left="0.56000000000000005" right="0.5" top="1.68" bottom="1" header="0.511811024" footer="0.511811024"/>
  <pageSetup scale="86"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6"/>
  <sheetViews>
    <sheetView zoomScaleNormal="100" workbookViewId="0">
      <selection activeCell="E12" sqref="E12"/>
    </sheetView>
  </sheetViews>
  <sheetFormatPr baseColWidth="10" defaultRowHeight="12.75"/>
  <cols>
    <col min="1" max="1" width="42" customWidth="1"/>
    <col min="2" max="3" width="10.7109375" bestFit="1" customWidth="1"/>
    <col min="4" max="4" width="15.140625" customWidth="1"/>
    <col min="5" max="5" width="12.85546875" bestFit="1" customWidth="1"/>
  </cols>
  <sheetData>
    <row r="1" spans="1:6" ht="19.5">
      <c r="A1" s="349" t="s">
        <v>232</v>
      </c>
      <c r="B1" s="349"/>
      <c r="C1" s="349"/>
      <c r="D1" s="349"/>
      <c r="E1" s="81"/>
      <c r="F1" s="3"/>
    </row>
    <row r="2" spans="1:6" ht="19.5">
      <c r="A2" s="17"/>
      <c r="B2" s="41"/>
      <c r="C2" s="41"/>
      <c r="D2" s="41"/>
      <c r="E2" s="81"/>
      <c r="F2" s="3"/>
    </row>
    <row r="3" spans="1:6" ht="19.5">
      <c r="A3" s="17"/>
      <c r="B3" s="41"/>
      <c r="C3" s="41"/>
      <c r="D3" s="42" t="s">
        <v>4</v>
      </c>
      <c r="E3" s="97"/>
      <c r="F3" s="3"/>
    </row>
    <row r="4" spans="1:6" ht="19.5">
      <c r="B4" s="132">
        <f>+'NOTA 4'!B4</f>
        <v>2019</v>
      </c>
      <c r="C4" s="132">
        <f>+'NOTA 4'!C4</f>
        <v>2018</v>
      </c>
      <c r="D4" s="42" t="s">
        <v>7</v>
      </c>
      <c r="E4" s="97" t="s">
        <v>8</v>
      </c>
      <c r="F4" s="3"/>
    </row>
    <row r="5" spans="1:6" ht="15">
      <c r="A5" s="3"/>
      <c r="B5" s="18"/>
      <c r="C5" s="18"/>
      <c r="D5" s="20"/>
      <c r="E5" s="92"/>
      <c r="F5" s="3"/>
    </row>
    <row r="6" spans="1:6" ht="15">
      <c r="A6" s="7"/>
      <c r="B6" s="77"/>
      <c r="C6" s="77"/>
      <c r="D6" s="20"/>
      <c r="E6" s="92"/>
      <c r="F6" s="3"/>
    </row>
    <row r="7" spans="1:6" ht="15">
      <c r="A7" s="7" t="s">
        <v>174</v>
      </c>
      <c r="B7" s="235">
        <v>0</v>
      </c>
      <c r="C7" s="235">
        <v>203</v>
      </c>
      <c r="D7" s="203">
        <f t="shared" ref="D7:D15" si="0">+B7-C7</f>
        <v>-203</v>
      </c>
      <c r="E7" s="326">
        <f t="shared" ref="E7:E15" si="1">+D7/C7</f>
        <v>-1</v>
      </c>
      <c r="F7" s="3"/>
    </row>
    <row r="8" spans="1:6" ht="15">
      <c r="A8" s="7" t="s">
        <v>175</v>
      </c>
      <c r="B8" s="235">
        <v>0</v>
      </c>
      <c r="C8" s="235">
        <v>7606</v>
      </c>
      <c r="D8" s="203">
        <f t="shared" si="0"/>
        <v>-7606</v>
      </c>
      <c r="E8" s="326">
        <f t="shared" si="1"/>
        <v>-1</v>
      </c>
      <c r="F8" s="3"/>
    </row>
    <row r="9" spans="1:6" ht="15">
      <c r="A9" s="7" t="s">
        <v>176</v>
      </c>
      <c r="B9" s="235">
        <v>0</v>
      </c>
      <c r="C9" s="235">
        <v>340</v>
      </c>
      <c r="D9" s="203">
        <f t="shared" si="0"/>
        <v>-340</v>
      </c>
      <c r="E9" s="326">
        <f t="shared" si="1"/>
        <v>-1</v>
      </c>
      <c r="F9" s="3"/>
    </row>
    <row r="10" spans="1:6" ht="15">
      <c r="A10" s="7" t="s">
        <v>177</v>
      </c>
      <c r="B10" s="235">
        <v>0</v>
      </c>
      <c r="C10" s="235">
        <v>0</v>
      </c>
      <c r="D10" s="203">
        <f t="shared" si="0"/>
        <v>0</v>
      </c>
      <c r="E10" s="214">
        <v>0</v>
      </c>
      <c r="F10" s="3"/>
    </row>
    <row r="11" spans="1:6" ht="15">
      <c r="A11" s="7" t="s">
        <v>178</v>
      </c>
      <c r="B11" s="235">
        <v>480</v>
      </c>
      <c r="C11" s="235">
        <v>565</v>
      </c>
      <c r="D11" s="203">
        <f t="shared" si="0"/>
        <v>-85</v>
      </c>
      <c r="E11" s="326">
        <f t="shared" si="1"/>
        <v>-0.15044247787610621</v>
      </c>
      <c r="F11" s="3"/>
    </row>
    <row r="12" spans="1:6" ht="15">
      <c r="A12" s="7" t="s">
        <v>179</v>
      </c>
      <c r="B12" s="235">
        <v>2550</v>
      </c>
      <c r="C12" s="235">
        <v>2319</v>
      </c>
      <c r="D12" s="203">
        <f t="shared" si="0"/>
        <v>231</v>
      </c>
      <c r="E12" s="214">
        <f t="shared" si="1"/>
        <v>9.9611901681759374E-2</v>
      </c>
      <c r="F12" s="3"/>
    </row>
    <row r="13" spans="1:6" ht="15">
      <c r="A13" s="7" t="s">
        <v>180</v>
      </c>
      <c r="B13" s="247">
        <v>3652</v>
      </c>
      <c r="C13" s="247">
        <v>3174</v>
      </c>
      <c r="D13" s="211">
        <f t="shared" si="0"/>
        <v>478</v>
      </c>
      <c r="E13" s="276">
        <f t="shared" si="1"/>
        <v>0.15059861373660996</v>
      </c>
      <c r="F13" s="3"/>
    </row>
    <row r="14" spans="1:6" ht="15">
      <c r="A14" s="7"/>
      <c r="B14" s="77"/>
      <c r="C14" s="77"/>
      <c r="D14" s="20"/>
      <c r="E14" s="194"/>
      <c r="F14" s="3"/>
    </row>
    <row r="15" spans="1:6" ht="20.25" thickBot="1">
      <c r="A15" s="157" t="s">
        <v>99</v>
      </c>
      <c r="B15" s="169">
        <f>SUM(B6:B13)</f>
        <v>6682</v>
      </c>
      <c r="C15" s="169">
        <f>SUM(C6:C13)</f>
        <v>14207</v>
      </c>
      <c r="D15" s="170">
        <f t="shared" si="0"/>
        <v>-7525</v>
      </c>
      <c r="E15" s="327">
        <f t="shared" si="1"/>
        <v>-0.52966847328781586</v>
      </c>
      <c r="F15" s="3"/>
    </row>
    <row r="16" spans="1:6" ht="15">
      <c r="A16" s="3"/>
      <c r="B16" s="18"/>
      <c r="C16" s="18"/>
      <c r="D16" s="18"/>
      <c r="E16" s="81"/>
      <c r="F16" s="3"/>
    </row>
  </sheetData>
  <mergeCells count="1">
    <mergeCell ref="A1:D1"/>
  </mergeCells>
  <phoneticPr fontId="35" type="noConversion"/>
  <pageMargins left="0.75" right="0.75" top="1" bottom="1" header="0" footer="0"/>
  <pageSetup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9"/>
  <sheetViews>
    <sheetView workbookViewId="0">
      <selection activeCell="G15" sqref="G15"/>
    </sheetView>
  </sheetViews>
  <sheetFormatPr baseColWidth="10" defaultRowHeight="12.75"/>
  <cols>
    <col min="1" max="1" width="38.85546875" bestFit="1" customWidth="1"/>
    <col min="2" max="2" width="13.28515625" customWidth="1"/>
    <col min="3" max="3" width="12" customWidth="1"/>
    <col min="4" max="4" width="14" bestFit="1" customWidth="1"/>
    <col min="5" max="5" width="11.5703125" bestFit="1" customWidth="1"/>
  </cols>
  <sheetData>
    <row r="1" spans="1:5" ht="15.75">
      <c r="A1" s="350" t="s">
        <v>233</v>
      </c>
      <c r="B1" s="350"/>
      <c r="C1" s="350"/>
      <c r="D1" s="350"/>
      <c r="E1" s="350"/>
    </row>
    <row r="2" spans="1:5" ht="15.75">
      <c r="A2" s="263"/>
      <c r="B2" s="253" t="s">
        <v>3</v>
      </c>
      <c r="C2" s="263"/>
      <c r="D2" s="263"/>
      <c r="E2" s="263"/>
    </row>
    <row r="3" spans="1:5" ht="15.75">
      <c r="A3" s="254"/>
      <c r="B3" s="20"/>
      <c r="C3" s="20"/>
      <c r="D3" s="20"/>
      <c r="E3" s="92"/>
    </row>
    <row r="4" spans="1:5" ht="15.75">
      <c r="A4" s="254"/>
      <c r="B4" s="20"/>
      <c r="C4" s="20"/>
      <c r="D4" s="255" t="s">
        <v>4</v>
      </c>
      <c r="E4" s="256"/>
    </row>
    <row r="5" spans="1:5" ht="15.75">
      <c r="A5" s="7"/>
      <c r="B5" s="257">
        <f>+ACTIVO!C18</f>
        <v>2019</v>
      </c>
      <c r="C5" s="257">
        <f>+ACTIVO!D18</f>
        <v>2018</v>
      </c>
      <c r="D5" s="258" t="s">
        <v>7</v>
      </c>
      <c r="E5" s="259" t="s">
        <v>8</v>
      </c>
    </row>
    <row r="6" spans="1:5" ht="15">
      <c r="A6" s="7"/>
      <c r="B6" s="20"/>
      <c r="C6" s="20"/>
      <c r="D6" s="20"/>
      <c r="E6" s="92"/>
    </row>
    <row r="7" spans="1:5" ht="15">
      <c r="A7" s="7"/>
      <c r="B7" s="20"/>
      <c r="C7" s="20"/>
      <c r="D7" s="20"/>
      <c r="E7" s="92"/>
    </row>
    <row r="8" spans="1:5" ht="15">
      <c r="A8" s="7"/>
      <c r="B8" s="20"/>
      <c r="C8" s="20"/>
      <c r="D8" s="20"/>
      <c r="E8" s="92"/>
    </row>
    <row r="9" spans="1:5" ht="15">
      <c r="A9" s="250" t="s">
        <v>185</v>
      </c>
      <c r="B9" s="251">
        <v>1563542</v>
      </c>
      <c r="C9" s="251">
        <v>1563542</v>
      </c>
      <c r="D9" s="203">
        <f t="shared" ref="D9:D16" si="0">+B9-C9</f>
        <v>0</v>
      </c>
      <c r="E9" s="202">
        <f t="shared" ref="E9:E18" si="1">+D9/C9</f>
        <v>0</v>
      </c>
    </row>
    <row r="10" spans="1:5" ht="15">
      <c r="A10" s="250" t="s">
        <v>186</v>
      </c>
      <c r="B10" s="251">
        <v>2223563</v>
      </c>
      <c r="C10" s="251">
        <v>2322447</v>
      </c>
      <c r="D10" s="203">
        <f t="shared" si="0"/>
        <v>-98884</v>
      </c>
      <c r="E10" s="189">
        <f t="shared" si="1"/>
        <v>-4.2577505536186618E-2</v>
      </c>
    </row>
    <row r="11" spans="1:5" ht="15">
      <c r="A11" s="250" t="s">
        <v>187</v>
      </c>
      <c r="B11" s="251">
        <v>499164</v>
      </c>
      <c r="C11" s="251">
        <v>480244</v>
      </c>
      <c r="D11" s="203">
        <f t="shared" si="0"/>
        <v>18920</v>
      </c>
      <c r="E11" s="202">
        <f t="shared" si="1"/>
        <v>3.9396640041312332E-2</v>
      </c>
    </row>
    <row r="12" spans="1:5" ht="15">
      <c r="A12" s="250" t="s">
        <v>188</v>
      </c>
      <c r="B12" s="251">
        <v>3876</v>
      </c>
      <c r="C12" s="251">
        <v>3876</v>
      </c>
      <c r="D12" s="203">
        <f t="shared" si="0"/>
        <v>0</v>
      </c>
      <c r="E12" s="202">
        <f t="shared" si="1"/>
        <v>0</v>
      </c>
    </row>
    <row r="13" spans="1:5" ht="15">
      <c r="A13" s="250" t="s">
        <v>189</v>
      </c>
      <c r="B13" s="251">
        <v>590983</v>
      </c>
      <c r="C13" s="251">
        <v>587323</v>
      </c>
      <c r="D13" s="203">
        <f t="shared" si="0"/>
        <v>3660</v>
      </c>
      <c r="E13" s="202">
        <f t="shared" si="1"/>
        <v>6.231664688765807E-3</v>
      </c>
    </row>
    <row r="14" spans="1:5" ht="15">
      <c r="A14" s="250" t="s">
        <v>190</v>
      </c>
      <c r="B14" s="251">
        <v>348660</v>
      </c>
      <c r="C14" s="251">
        <v>348660</v>
      </c>
      <c r="D14" s="203">
        <f t="shared" si="0"/>
        <v>0</v>
      </c>
      <c r="E14" s="202">
        <f t="shared" si="1"/>
        <v>0</v>
      </c>
    </row>
    <row r="15" spans="1:5" ht="15">
      <c r="A15" s="250" t="s">
        <v>135</v>
      </c>
      <c r="B15" s="251">
        <v>30594</v>
      </c>
      <c r="C15" s="251">
        <v>30594</v>
      </c>
      <c r="D15" s="203">
        <f t="shared" si="0"/>
        <v>0</v>
      </c>
      <c r="E15" s="202">
        <f t="shared" si="1"/>
        <v>0</v>
      </c>
    </row>
    <row r="16" spans="1:5" ht="15.75" thickBot="1">
      <c r="A16" s="250" t="s">
        <v>191</v>
      </c>
      <c r="B16" s="252">
        <v>-1844550</v>
      </c>
      <c r="C16" s="252">
        <v>-1729985</v>
      </c>
      <c r="D16" s="205">
        <f t="shared" si="0"/>
        <v>-114565</v>
      </c>
      <c r="E16" s="260">
        <f t="shared" si="1"/>
        <v>6.622311754148158E-2</v>
      </c>
    </row>
    <row r="17" spans="1:5" ht="15">
      <c r="A17" s="7"/>
      <c r="B17" s="20"/>
      <c r="C17" s="20"/>
      <c r="D17" s="20"/>
      <c r="E17" s="92"/>
    </row>
    <row r="18" spans="1:5" ht="16.5" thickBot="1">
      <c r="A18" s="33" t="s">
        <v>192</v>
      </c>
      <c r="B18" s="261">
        <f>SUM(B9:B16)</f>
        <v>3415832</v>
      </c>
      <c r="C18" s="261">
        <f>SUM(C9:C16)</f>
        <v>3606701</v>
      </c>
      <c r="D18" s="261">
        <f>+B18-C16</f>
        <v>5145817</v>
      </c>
      <c r="E18" s="262">
        <f t="shared" si="1"/>
        <v>1.4267378970422</v>
      </c>
    </row>
    <row r="19" spans="1:5" ht="15.75" thickTop="1">
      <c r="A19" s="7"/>
      <c r="B19" s="7"/>
      <c r="C19" s="7"/>
      <c r="D19" s="7"/>
      <c r="E19" s="7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6"/>
  <sheetViews>
    <sheetView topLeftCell="A4" workbookViewId="0">
      <selection activeCell="H32" sqref="H32"/>
    </sheetView>
  </sheetViews>
  <sheetFormatPr baseColWidth="10" defaultRowHeight="12.75"/>
  <cols>
    <col min="1" max="1" width="39.28515625" customWidth="1"/>
    <col min="2" max="2" width="13.7109375" customWidth="1"/>
    <col min="3" max="3" width="12" customWidth="1"/>
    <col min="4" max="4" width="11.42578125" customWidth="1"/>
  </cols>
  <sheetData>
    <row r="1" spans="1:5" ht="15.75">
      <c r="A1" s="350" t="s">
        <v>234</v>
      </c>
      <c r="B1" s="350"/>
      <c r="C1" s="350"/>
      <c r="D1" s="350"/>
      <c r="E1" s="350"/>
    </row>
    <row r="2" spans="1:5" ht="15.75">
      <c r="A2" s="263"/>
      <c r="B2" s="253" t="s">
        <v>3</v>
      </c>
      <c r="C2" s="263"/>
      <c r="D2" s="263"/>
      <c r="E2" s="263"/>
    </row>
    <row r="3" spans="1:5" ht="15.75">
      <c r="A3" s="254"/>
      <c r="B3" s="20"/>
      <c r="C3" s="20"/>
      <c r="D3" s="20"/>
      <c r="E3" s="92"/>
    </row>
    <row r="4" spans="1:5" ht="15.75">
      <c r="A4" s="254"/>
      <c r="B4" s="20"/>
      <c r="C4" s="20"/>
      <c r="D4" s="255" t="s">
        <v>4</v>
      </c>
      <c r="E4" s="256"/>
    </row>
    <row r="5" spans="1:5" ht="15.75">
      <c r="A5" s="7"/>
      <c r="B5" s="257">
        <f>+ACTIVO!C18</f>
        <v>2019</v>
      </c>
      <c r="C5" s="257">
        <f>+ACTIVO!D18</f>
        <v>2018</v>
      </c>
      <c r="D5" s="258" t="s">
        <v>7</v>
      </c>
      <c r="E5" s="259" t="s">
        <v>8</v>
      </c>
    </row>
    <row r="6" spans="1:5" ht="15">
      <c r="A6" s="7"/>
      <c r="B6" s="20"/>
      <c r="C6" s="20"/>
      <c r="D6" s="20"/>
      <c r="E6" s="92"/>
    </row>
    <row r="7" spans="1:5" ht="15">
      <c r="A7" s="7"/>
      <c r="B7" s="20"/>
      <c r="C7" s="20"/>
      <c r="D7" s="20"/>
      <c r="E7" s="92"/>
    </row>
    <row r="8" spans="1:5" ht="15">
      <c r="A8" s="7"/>
      <c r="B8" s="20"/>
      <c r="C8" s="20"/>
      <c r="D8" s="20"/>
      <c r="E8" s="92"/>
    </row>
    <row r="9" spans="1:5" ht="15">
      <c r="A9" s="250" t="s">
        <v>193</v>
      </c>
      <c r="B9" s="251">
        <v>2705329</v>
      </c>
      <c r="C9" s="251">
        <v>0</v>
      </c>
      <c r="D9" s="203">
        <f>+B9-C9</f>
        <v>2705329</v>
      </c>
      <c r="E9" s="202">
        <v>1</v>
      </c>
    </row>
    <row r="10" spans="1:5" ht="15">
      <c r="A10" s="250" t="s">
        <v>194</v>
      </c>
      <c r="B10" s="251">
        <v>7788166</v>
      </c>
      <c r="C10" s="251">
        <v>2725188</v>
      </c>
      <c r="D10" s="203">
        <f>+B10-C10</f>
        <v>5062978</v>
      </c>
      <c r="E10" s="202">
        <f>+D10/C10</f>
        <v>1.8578454036932497</v>
      </c>
    </row>
    <row r="11" spans="1:5" ht="15.75" thickBot="1">
      <c r="A11" s="250" t="s">
        <v>195</v>
      </c>
      <c r="B11" s="252">
        <v>-955125</v>
      </c>
      <c r="C11" s="252">
        <v>-955125</v>
      </c>
      <c r="D11" s="264">
        <f>+B11-C11</f>
        <v>0</v>
      </c>
      <c r="E11" s="189">
        <f>+D11/C11</f>
        <v>0</v>
      </c>
    </row>
    <row r="12" spans="1:5" ht="15">
      <c r="A12" s="7"/>
      <c r="B12" s="20"/>
      <c r="C12" s="20"/>
      <c r="D12" s="20"/>
      <c r="E12" s="92"/>
    </row>
    <row r="13" spans="1:5" ht="16.5" thickBot="1">
      <c r="A13" s="33" t="s">
        <v>196</v>
      </c>
      <c r="B13" s="261">
        <f>SUM(B9:B11)</f>
        <v>9538370</v>
      </c>
      <c r="C13" s="261">
        <f>SUM(C9:C11)</f>
        <v>1770063</v>
      </c>
      <c r="D13" s="261">
        <f>+B13-C13</f>
        <v>7768307</v>
      </c>
      <c r="E13" s="262">
        <f>+D13/C13</f>
        <v>4.388717802699678</v>
      </c>
    </row>
    <row r="14" spans="1:5" ht="15.75" thickTop="1">
      <c r="A14" s="119"/>
      <c r="B14" s="20"/>
      <c r="C14" s="20"/>
      <c r="D14" s="20"/>
      <c r="E14" s="92"/>
    </row>
    <row r="17" spans="1:2">
      <c r="A17" s="333" t="s">
        <v>248</v>
      </c>
    </row>
    <row r="18" spans="1:2" ht="15">
      <c r="A18" s="1" t="s">
        <v>247</v>
      </c>
      <c r="B18" s="251">
        <v>2705329</v>
      </c>
    </row>
    <row r="19" spans="1:2" ht="15">
      <c r="A19" s="1"/>
      <c r="B19" s="329"/>
    </row>
    <row r="20" spans="1:2" ht="15">
      <c r="A20" s="333" t="s">
        <v>194</v>
      </c>
      <c r="B20" s="329"/>
    </row>
    <row r="21" spans="1:2" ht="15">
      <c r="A21" s="1" t="s">
        <v>249</v>
      </c>
      <c r="B21" s="251">
        <v>3073130</v>
      </c>
    </row>
    <row r="22" spans="1:2" ht="15">
      <c r="A22" s="1" t="s">
        <v>251</v>
      </c>
      <c r="B22" s="251">
        <v>526649</v>
      </c>
    </row>
    <row r="23" spans="1:2" ht="15">
      <c r="A23" s="1" t="s">
        <v>252</v>
      </c>
      <c r="B23" s="251">
        <v>315930</v>
      </c>
    </row>
    <row r="24" spans="1:2" ht="15">
      <c r="A24" s="1" t="s">
        <v>250</v>
      </c>
      <c r="B24" s="251">
        <v>230896</v>
      </c>
    </row>
    <row r="25" spans="1:2" ht="15">
      <c r="A25" s="1" t="s">
        <v>250</v>
      </c>
      <c r="B25" s="251">
        <v>4327</v>
      </c>
    </row>
    <row r="26" spans="1:2" ht="15">
      <c r="A26" s="1" t="s">
        <v>253</v>
      </c>
      <c r="B26" s="251">
        <v>144000</v>
      </c>
    </row>
    <row r="27" spans="1:2" ht="15">
      <c r="A27" s="1" t="s">
        <v>254</v>
      </c>
      <c r="B27" s="251">
        <v>567918</v>
      </c>
    </row>
    <row r="28" spans="1:2" ht="15.75" thickBot="1">
      <c r="A28" s="1" t="s">
        <v>255</v>
      </c>
      <c r="B28" s="332">
        <v>200128</v>
      </c>
    </row>
    <row r="29" spans="1:2" ht="15">
      <c r="B29" s="330"/>
    </row>
    <row r="30" spans="1:2" ht="16.5" thickBot="1">
      <c r="B30" s="331">
        <f>SUM(B18:B28)</f>
        <v>7768307</v>
      </c>
    </row>
    <row r="31" spans="1:2" ht="15.75" thickTop="1">
      <c r="B31" s="251"/>
    </row>
    <row r="32" spans="1:2" ht="15">
      <c r="B32" s="251"/>
    </row>
    <row r="33" spans="2:2" ht="15">
      <c r="B33" s="251"/>
    </row>
    <row r="34" spans="2:2" ht="15">
      <c r="B34" s="251"/>
    </row>
    <row r="35" spans="2:2" ht="15">
      <c r="B35" s="251"/>
    </row>
    <row r="36" spans="2:2" ht="15">
      <c r="B36" s="251"/>
    </row>
  </sheetData>
  <mergeCells count="1">
    <mergeCell ref="A1:E1"/>
  </mergeCells>
  <pageMargins left="0.7" right="0.7" top="0.75" bottom="0.75" header="0.3" footer="0.3"/>
  <pageSetup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22"/>
  <sheetViews>
    <sheetView zoomScale="75" workbookViewId="0">
      <selection activeCell="A22" sqref="A22"/>
    </sheetView>
  </sheetViews>
  <sheetFormatPr baseColWidth="10" defaultRowHeight="15"/>
  <cols>
    <col min="1" max="1" width="52.42578125" style="3" customWidth="1"/>
    <col min="2" max="4" width="17.5703125" style="86" customWidth="1"/>
    <col min="5" max="5" width="12" style="81" bestFit="1" customWidth="1"/>
    <col min="6" max="16384" width="11.42578125" style="3"/>
  </cols>
  <sheetData>
    <row r="1" spans="1:5" ht="20.25" customHeight="1">
      <c r="A1" s="348" t="s">
        <v>235</v>
      </c>
      <c r="B1" s="348"/>
      <c r="C1" s="348"/>
      <c r="D1" s="348"/>
      <c r="E1" s="348"/>
    </row>
    <row r="2" spans="1:5" ht="20.25" customHeight="1">
      <c r="A2" s="17"/>
      <c r="B2" s="84"/>
      <c r="C2" s="84"/>
      <c r="D2" s="84"/>
    </row>
    <row r="3" spans="1:5" ht="20.25" customHeight="1">
      <c r="A3" s="17"/>
      <c r="B3" s="84"/>
      <c r="C3" s="84"/>
      <c r="D3" s="106" t="s">
        <v>4</v>
      </c>
      <c r="E3" s="103"/>
    </row>
    <row r="4" spans="1:5" s="14" customFormat="1" ht="20.25" customHeight="1">
      <c r="A4"/>
      <c r="B4" s="133">
        <f>+'NOTA 7'!B4</f>
        <v>2019</v>
      </c>
      <c r="C4" s="133">
        <f>+'NOTA 7'!C4</f>
        <v>2018</v>
      </c>
      <c r="D4" s="85" t="s">
        <v>7</v>
      </c>
      <c r="E4" s="97" t="s">
        <v>8</v>
      </c>
    </row>
    <row r="5" spans="1:5" ht="23.25" customHeight="1"/>
    <row r="6" spans="1:5" s="44" customFormat="1" ht="23.25" customHeight="1">
      <c r="A6" s="48"/>
      <c r="B6" s="88"/>
      <c r="C6" s="88"/>
      <c r="D6" s="89"/>
      <c r="E6" s="92" t="s">
        <v>19</v>
      </c>
    </row>
    <row r="7" spans="1:5" s="7" customFormat="1" ht="23.25" customHeight="1">
      <c r="A7" s="7" t="s">
        <v>93</v>
      </c>
      <c r="B7" s="248">
        <v>1000</v>
      </c>
      <c r="C7" s="248">
        <v>1000</v>
      </c>
      <c r="D7" s="217">
        <f>+B7-C7</f>
        <v>0</v>
      </c>
      <c r="E7" s="202">
        <f>+D7/C7</f>
        <v>0</v>
      </c>
    </row>
    <row r="8" spans="1:5" s="34" customFormat="1" ht="23.25" customHeight="1">
      <c r="A8" s="31" t="s">
        <v>94</v>
      </c>
      <c r="B8" s="87">
        <f>SUM(B7:B7)</f>
        <v>1000</v>
      </c>
      <c r="C8" s="87">
        <f>SUM(C7:C7)</f>
        <v>1000</v>
      </c>
      <c r="D8" s="215">
        <f>+B8-C8</f>
        <v>0</v>
      </c>
      <c r="E8" s="123">
        <f>+D8/C8</f>
        <v>0</v>
      </c>
    </row>
    <row r="9" spans="1:5" s="34" customFormat="1" ht="23.25" customHeight="1">
      <c r="A9" s="31"/>
      <c r="B9" s="90"/>
      <c r="C9" s="90"/>
      <c r="D9" s="218"/>
      <c r="E9" s="202" t="s">
        <v>19</v>
      </c>
    </row>
    <row r="10" spans="1:5" s="7" customFormat="1" ht="23.25" customHeight="1">
      <c r="A10" s="7" t="s">
        <v>95</v>
      </c>
      <c r="B10" s="249">
        <v>12159</v>
      </c>
      <c r="C10" s="249">
        <v>12159</v>
      </c>
      <c r="D10" s="216">
        <f t="shared" ref="D10:D18" si="0">+B10-C10</f>
        <v>0</v>
      </c>
      <c r="E10" s="202">
        <f>+D10/C10</f>
        <v>0</v>
      </c>
    </row>
    <row r="11" spans="1:5" s="7" customFormat="1" ht="23.25" customHeight="1">
      <c r="A11" s="7" t="s">
        <v>125</v>
      </c>
      <c r="B11" s="249">
        <v>298002</v>
      </c>
      <c r="C11" s="249">
        <v>314832</v>
      </c>
      <c r="D11" s="192">
        <f t="shared" si="0"/>
        <v>-16830</v>
      </c>
      <c r="E11" s="189">
        <f>+D11/C11</f>
        <v>-5.345708187223662E-2</v>
      </c>
    </row>
    <row r="12" spans="1:5" s="7" customFormat="1" ht="23.25" customHeight="1">
      <c r="A12" s="7" t="s">
        <v>133</v>
      </c>
      <c r="B12" s="249">
        <v>204045</v>
      </c>
      <c r="C12" s="249">
        <v>204045</v>
      </c>
      <c r="D12" s="216">
        <f t="shared" si="0"/>
        <v>0</v>
      </c>
      <c r="E12" s="202">
        <f>+D12/C12</f>
        <v>0</v>
      </c>
    </row>
    <row r="13" spans="1:5" s="7" customFormat="1" ht="23.25" customHeight="1">
      <c r="A13" s="7" t="s">
        <v>146</v>
      </c>
      <c r="B13" s="249">
        <v>790671</v>
      </c>
      <c r="C13" s="249">
        <v>790671</v>
      </c>
      <c r="D13" s="216">
        <f t="shared" si="0"/>
        <v>0</v>
      </c>
      <c r="E13" s="202">
        <f t="shared" ref="E13:E15" si="1">+D13/C13</f>
        <v>0</v>
      </c>
    </row>
    <row r="14" spans="1:5" s="7" customFormat="1" ht="23.25" customHeight="1">
      <c r="A14" s="7" t="s">
        <v>184</v>
      </c>
      <c r="B14" s="249">
        <v>919905</v>
      </c>
      <c r="C14" s="249">
        <v>855685</v>
      </c>
      <c r="D14" s="216">
        <f t="shared" si="0"/>
        <v>64220</v>
      </c>
      <c r="E14" s="202">
        <f t="shared" si="1"/>
        <v>7.5050982546147241E-2</v>
      </c>
    </row>
    <row r="15" spans="1:5" s="7" customFormat="1" ht="23.25" customHeight="1">
      <c r="A15" s="7" t="s">
        <v>144</v>
      </c>
      <c r="B15" s="195">
        <v>-1648020</v>
      </c>
      <c r="C15" s="195">
        <v>-11722</v>
      </c>
      <c r="D15" s="192">
        <f t="shared" ref="D15" si="2">+B15-C15</f>
        <v>-1636298</v>
      </c>
      <c r="E15" s="189">
        <f t="shared" si="1"/>
        <v>139.59204913837229</v>
      </c>
    </row>
    <row r="16" spans="1:5" s="34" customFormat="1" ht="23.25" customHeight="1">
      <c r="A16" s="31" t="s">
        <v>96</v>
      </c>
      <c r="B16" s="113">
        <f>SUM(B10:B15)</f>
        <v>576762</v>
      </c>
      <c r="C16" s="113">
        <f>SUM(C10:C15)</f>
        <v>2165670</v>
      </c>
      <c r="D16" s="265">
        <f t="shared" si="0"/>
        <v>-1588908</v>
      </c>
      <c r="E16" s="269">
        <f>+D16/C16</f>
        <v>-0.73367964648353623</v>
      </c>
    </row>
    <row r="17" spans="1:5" s="34" customFormat="1" ht="23.25" customHeight="1">
      <c r="A17" s="31"/>
      <c r="B17" s="114"/>
      <c r="C17" s="114"/>
      <c r="D17" s="266"/>
      <c r="E17" s="189"/>
    </row>
    <row r="18" spans="1:5" s="34" customFormat="1" ht="23.25" customHeight="1" thickBot="1">
      <c r="A18" s="157" t="s">
        <v>97</v>
      </c>
      <c r="B18" s="167">
        <f>+B16+B8</f>
        <v>577762</v>
      </c>
      <c r="C18" s="167">
        <f>+C16+C8</f>
        <v>2166670</v>
      </c>
      <c r="D18" s="267">
        <f t="shared" si="0"/>
        <v>-1588908</v>
      </c>
      <c r="E18" s="268">
        <f>+D18/C18</f>
        <v>-0.73334102562919135</v>
      </c>
    </row>
    <row r="19" spans="1:5" s="34" customFormat="1" ht="19.5" customHeight="1">
      <c r="A19" s="31"/>
      <c r="B19" s="90"/>
      <c r="C19" s="90"/>
      <c r="D19" s="90"/>
      <c r="E19" s="98"/>
    </row>
    <row r="20" spans="1:5" s="49" customFormat="1" ht="25.5" customHeight="1">
      <c r="B20" s="91"/>
      <c r="C20" s="91"/>
      <c r="D20" s="91"/>
      <c r="E20" s="107"/>
    </row>
    <row r="21" spans="1:5" s="49" customFormat="1" ht="25.5" customHeight="1">
      <c r="A21" s="229" t="s">
        <v>244</v>
      </c>
      <c r="B21" s="91"/>
      <c r="C21" s="91"/>
      <c r="D21" s="91"/>
      <c r="E21" s="107"/>
    </row>
    <row r="22" spans="1:5" ht="10.5" customHeight="1"/>
  </sheetData>
  <mergeCells count="1">
    <mergeCell ref="A1:E1"/>
  </mergeCells>
  <phoneticPr fontId="0" type="noConversion"/>
  <pageMargins left="0.51181102362204722" right="0.51181102362204722" top="1.44" bottom="0.98425196850393704" header="0.51181102362204722" footer="0.51181102362204722"/>
  <pageSetup scale="8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23"/>
  <sheetViews>
    <sheetView zoomScale="75" workbookViewId="0">
      <selection activeCell="H17" sqref="H17"/>
    </sheetView>
  </sheetViews>
  <sheetFormatPr baseColWidth="10" defaultRowHeight="15"/>
  <cols>
    <col min="1" max="1" width="44" style="7" customWidth="1"/>
    <col min="2" max="4" width="18.28515625" style="20" customWidth="1"/>
    <col min="5" max="5" width="13" style="92" customWidth="1"/>
    <col min="6" max="16384" width="11.42578125" style="7"/>
  </cols>
  <sheetData>
    <row r="1" spans="1:5" ht="20.25" customHeight="1">
      <c r="A1" s="349" t="s">
        <v>236</v>
      </c>
      <c r="B1" s="349"/>
      <c r="C1" s="349"/>
      <c r="D1" s="349"/>
      <c r="E1" s="349"/>
    </row>
    <row r="2" spans="1:5" ht="20.25" customHeight="1">
      <c r="A2" s="17"/>
      <c r="B2" s="155"/>
      <c r="C2" s="155"/>
      <c r="D2" s="155"/>
      <c r="E2" s="156"/>
    </row>
    <row r="3" spans="1:5" ht="20.25" customHeight="1">
      <c r="A3" s="17"/>
      <c r="B3" s="155"/>
      <c r="C3" s="155"/>
      <c r="D3" s="95" t="s">
        <v>4</v>
      </c>
      <c r="E3" s="103"/>
    </row>
    <row r="4" spans="1:5" s="119" customFormat="1" ht="20.25" customHeight="1">
      <c r="A4" s="80"/>
      <c r="B4" s="132">
        <f>+'NOTA  11'!B4</f>
        <v>2019</v>
      </c>
      <c r="C4" s="132">
        <f>+'NOTA  11'!C4</f>
        <v>2018</v>
      </c>
      <c r="D4" s="42" t="s">
        <v>7</v>
      </c>
      <c r="E4" s="97" t="s">
        <v>8</v>
      </c>
    </row>
    <row r="5" spans="1:5" ht="23.25" customHeight="1"/>
    <row r="6" spans="1:5" ht="23.25" customHeight="1">
      <c r="A6" s="7" t="s">
        <v>22</v>
      </c>
    </row>
    <row r="7" spans="1:5" ht="23.25" customHeight="1"/>
    <row r="8" spans="1:5" ht="23.25" customHeight="1">
      <c r="A8" s="7" t="s">
        <v>147</v>
      </c>
      <c r="B8" s="166">
        <v>282492</v>
      </c>
      <c r="C8" s="166">
        <v>468663</v>
      </c>
      <c r="D8" s="203">
        <f t="shared" ref="D8:D19" si="0">+B8-C8</f>
        <v>-186171</v>
      </c>
      <c r="E8" s="189">
        <f t="shared" ref="E8:E19" si="1">+D8/C8</f>
        <v>-0.39723852747069854</v>
      </c>
    </row>
    <row r="9" spans="1:5" ht="23.25" customHeight="1">
      <c r="A9" s="7" t="s">
        <v>141</v>
      </c>
      <c r="B9" s="166">
        <v>512373</v>
      </c>
      <c r="C9" s="166">
        <v>561410</v>
      </c>
      <c r="D9" s="203">
        <f t="shared" si="0"/>
        <v>-49037</v>
      </c>
      <c r="E9" s="189">
        <f t="shared" si="1"/>
        <v>-8.7346146310183295E-2</v>
      </c>
    </row>
    <row r="10" spans="1:5" ht="23.25" customHeight="1">
      <c r="A10" s="7" t="s">
        <v>140</v>
      </c>
      <c r="B10" s="166">
        <v>66379</v>
      </c>
      <c r="C10" s="166">
        <v>64286</v>
      </c>
      <c r="D10" s="203">
        <f t="shared" si="0"/>
        <v>2093</v>
      </c>
      <c r="E10" s="202">
        <f t="shared" si="1"/>
        <v>3.2557633077186322E-2</v>
      </c>
    </row>
    <row r="11" spans="1:5" ht="23.25" customHeight="1">
      <c r="A11" s="7" t="s">
        <v>153</v>
      </c>
      <c r="B11" s="166">
        <v>-484</v>
      </c>
      <c r="C11" s="166">
        <v>21494</v>
      </c>
      <c r="D11" s="20">
        <f t="shared" si="0"/>
        <v>-21978</v>
      </c>
      <c r="E11" s="188">
        <f t="shared" si="1"/>
        <v>-1.0225179119754351</v>
      </c>
    </row>
    <row r="12" spans="1:5" ht="23.25" customHeight="1">
      <c r="A12" s="7" t="s">
        <v>148</v>
      </c>
      <c r="B12" s="166">
        <v>23760</v>
      </c>
      <c r="C12" s="166">
        <v>9281</v>
      </c>
      <c r="D12" s="203">
        <f t="shared" si="0"/>
        <v>14479</v>
      </c>
      <c r="E12" s="202">
        <f t="shared" si="1"/>
        <v>1.5600689580864131</v>
      </c>
    </row>
    <row r="13" spans="1:5" ht="23.25" customHeight="1">
      <c r="A13" s="7" t="s">
        <v>149</v>
      </c>
      <c r="B13" s="166">
        <v>4996</v>
      </c>
      <c r="C13" s="166">
        <v>4996</v>
      </c>
      <c r="D13" s="203">
        <f t="shared" si="0"/>
        <v>0</v>
      </c>
      <c r="E13" s="202">
        <f t="shared" si="1"/>
        <v>0</v>
      </c>
    </row>
    <row r="14" spans="1:5" ht="23.25" customHeight="1">
      <c r="A14" s="7" t="s">
        <v>150</v>
      </c>
      <c r="B14" s="166">
        <v>51494</v>
      </c>
      <c r="C14" s="166">
        <v>49321</v>
      </c>
      <c r="D14" s="203">
        <f t="shared" si="0"/>
        <v>2173</v>
      </c>
      <c r="E14" s="202">
        <f t="shared" si="1"/>
        <v>4.4058311875266112E-2</v>
      </c>
    </row>
    <row r="15" spans="1:5" ht="23.25" customHeight="1">
      <c r="A15" s="7" t="s">
        <v>151</v>
      </c>
      <c r="B15" s="166">
        <v>7038</v>
      </c>
      <c r="C15" s="166">
        <v>7038</v>
      </c>
      <c r="D15" s="203">
        <f t="shared" si="0"/>
        <v>0</v>
      </c>
      <c r="E15" s="202">
        <f t="shared" si="1"/>
        <v>0</v>
      </c>
    </row>
    <row r="16" spans="1:5" ht="23.25" customHeight="1">
      <c r="A16" s="7" t="s">
        <v>152</v>
      </c>
      <c r="B16" s="166">
        <v>0</v>
      </c>
      <c r="C16" s="166">
        <v>0</v>
      </c>
      <c r="D16" s="203">
        <f t="shared" si="0"/>
        <v>0</v>
      </c>
      <c r="E16" s="202">
        <v>0</v>
      </c>
    </row>
    <row r="17" spans="1:5" ht="23.25" customHeight="1">
      <c r="A17" s="7" t="s">
        <v>40</v>
      </c>
      <c r="B17" s="168">
        <v>0</v>
      </c>
      <c r="C17" s="168">
        <v>-1510</v>
      </c>
      <c r="D17" s="211">
        <f t="shared" si="0"/>
        <v>1510</v>
      </c>
      <c r="E17" s="275">
        <v>1</v>
      </c>
    </row>
    <row r="18" spans="1:5" ht="23.25" customHeight="1">
      <c r="B18" s="19"/>
      <c r="C18" s="19"/>
    </row>
    <row r="19" spans="1:5" ht="20.25" thickBot="1">
      <c r="A19" s="48" t="s">
        <v>145</v>
      </c>
      <c r="B19" s="170">
        <f>SUM(B8:B17)</f>
        <v>948048</v>
      </c>
      <c r="C19" s="170">
        <f>SUM(C8:C17)</f>
        <v>1184979</v>
      </c>
      <c r="D19" s="170">
        <f t="shared" si="0"/>
        <v>-236931</v>
      </c>
      <c r="E19" s="274">
        <f t="shared" si="1"/>
        <v>-0.19994531548660355</v>
      </c>
    </row>
    <row r="23" spans="1:5">
      <c r="A23" s="119"/>
    </row>
  </sheetData>
  <mergeCells count="1">
    <mergeCell ref="A1:E1"/>
  </mergeCells>
  <phoneticPr fontId="0" type="noConversion"/>
  <pageMargins left="0.5" right="0.5" top="1.59" bottom="1" header="2.04" footer="0.511811024"/>
  <pageSetup scale="8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8"/>
  <sheetViews>
    <sheetView zoomScale="75" workbookViewId="0">
      <selection activeCell="E14" sqref="E14"/>
    </sheetView>
  </sheetViews>
  <sheetFormatPr baseColWidth="10" defaultRowHeight="15"/>
  <cols>
    <col min="1" max="1" width="44" style="7" customWidth="1"/>
    <col min="2" max="4" width="18.28515625" style="20" customWidth="1"/>
    <col min="5" max="5" width="11.42578125" style="92"/>
    <col min="6" max="16384" width="11.42578125" style="7"/>
  </cols>
  <sheetData>
    <row r="1" spans="1:5" ht="20.25" customHeight="1">
      <c r="A1" s="349" t="s">
        <v>237</v>
      </c>
      <c r="B1" s="349"/>
      <c r="C1" s="349"/>
      <c r="D1" s="349"/>
      <c r="E1" s="349"/>
    </row>
    <row r="2" spans="1:5" ht="20.25" customHeight="1">
      <c r="A2" s="17"/>
      <c r="B2" s="45"/>
      <c r="C2" s="45"/>
      <c r="D2" s="45"/>
      <c r="E2" s="93"/>
    </row>
    <row r="3" spans="1:5" ht="20.25" customHeight="1">
      <c r="A3" s="17"/>
      <c r="B3" s="45"/>
      <c r="C3" s="45"/>
      <c r="D3" s="95" t="s">
        <v>4</v>
      </c>
      <c r="E3" s="103"/>
    </row>
    <row r="4" spans="1:5" s="138" customFormat="1" ht="20.25" customHeight="1">
      <c r="A4" s="44"/>
      <c r="B4" s="132">
        <f>+'NOTA 12'!B4</f>
        <v>2019</v>
      </c>
      <c r="C4" s="132">
        <f>+'NOTA 12'!C4</f>
        <v>2018</v>
      </c>
      <c r="D4" s="42" t="s">
        <v>7</v>
      </c>
      <c r="E4" s="97" t="s">
        <v>8</v>
      </c>
    </row>
    <row r="5" spans="1:5" ht="23.25" customHeight="1"/>
    <row r="6" spans="1:5" ht="23.25" customHeight="1"/>
    <row r="7" spans="1:5" ht="23.25" customHeight="1"/>
    <row r="8" spans="1:5" ht="23.25" customHeight="1">
      <c r="A8" s="7" t="s">
        <v>182</v>
      </c>
      <c r="B8" s="166">
        <v>54364</v>
      </c>
      <c r="C8" s="166">
        <v>99440</v>
      </c>
      <c r="D8" s="203">
        <f t="shared" ref="D8:D12" si="0">+B8-C8</f>
        <v>-45076</v>
      </c>
      <c r="E8" s="189">
        <f>+D8/C8</f>
        <v>-0.45329847144006435</v>
      </c>
    </row>
    <row r="9" spans="1:5" ht="23.25" customHeight="1">
      <c r="A9" s="7" t="s">
        <v>154</v>
      </c>
      <c r="B9" s="166">
        <v>140993</v>
      </c>
      <c r="C9" s="166">
        <v>115468</v>
      </c>
      <c r="D9" s="203">
        <f t="shared" si="0"/>
        <v>25525</v>
      </c>
      <c r="E9" s="202">
        <f>+D9/C9</f>
        <v>0.22105691620189144</v>
      </c>
    </row>
    <row r="10" spans="1:5" ht="23.25" customHeight="1">
      <c r="A10" s="7" t="s">
        <v>155</v>
      </c>
      <c r="B10" s="166">
        <v>394808</v>
      </c>
      <c r="C10" s="166">
        <v>372177</v>
      </c>
      <c r="D10" s="203">
        <f t="shared" si="0"/>
        <v>22631</v>
      </c>
      <c r="E10" s="202">
        <f>+D10/C10</f>
        <v>6.0807089100078725E-2</v>
      </c>
    </row>
    <row r="11" spans="1:5" ht="23.25" customHeight="1">
      <c r="A11" s="7" t="s">
        <v>181</v>
      </c>
      <c r="B11" s="166">
        <v>49137</v>
      </c>
      <c r="C11" s="166">
        <v>396245</v>
      </c>
      <c r="D11" s="203">
        <f t="shared" si="0"/>
        <v>-347108</v>
      </c>
      <c r="E11" s="189">
        <f>+D11/C11</f>
        <v>-0.87599338792918524</v>
      </c>
    </row>
    <row r="12" spans="1:5" ht="23.25" customHeight="1" thickBot="1">
      <c r="A12" s="7" t="s">
        <v>156</v>
      </c>
      <c r="B12" s="172">
        <v>15500</v>
      </c>
      <c r="C12" s="172">
        <v>15500</v>
      </c>
      <c r="D12" s="205">
        <f t="shared" si="0"/>
        <v>0</v>
      </c>
      <c r="E12" s="219">
        <f>+D12/C12</f>
        <v>0</v>
      </c>
    </row>
    <row r="13" spans="1:5" ht="23.25" customHeight="1">
      <c r="B13" s="19"/>
      <c r="C13" s="19"/>
    </row>
    <row r="14" spans="1:5" ht="20.25" thickBot="1">
      <c r="A14" s="157" t="s">
        <v>145</v>
      </c>
      <c r="B14" s="170">
        <f>SUM(B8:B12)</f>
        <v>654802</v>
      </c>
      <c r="C14" s="170">
        <f>SUM(C8:C12)</f>
        <v>998830</v>
      </c>
      <c r="D14" s="170">
        <f>SUM(D8:D12)</f>
        <v>-344028</v>
      </c>
      <c r="E14" s="274">
        <f>+D14/C14</f>
        <v>-0.34443098425157437</v>
      </c>
    </row>
    <row r="18" spans="1:1">
      <c r="A18" s="119"/>
    </row>
  </sheetData>
  <mergeCells count="1">
    <mergeCell ref="A1:E1"/>
  </mergeCells>
  <phoneticPr fontId="0" type="noConversion"/>
  <pageMargins left="0.5" right="0.5" top="1.59" bottom="1" header="2.04" footer="0.511811024"/>
  <pageSetup scale="88" orientation="portrait" horizontalDpi="360" verticalDpi="36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22"/>
  <sheetViews>
    <sheetView zoomScale="75" workbookViewId="0">
      <selection activeCell="B18" sqref="B18"/>
    </sheetView>
  </sheetViews>
  <sheetFormatPr baseColWidth="10" defaultRowHeight="15"/>
  <cols>
    <col min="1" max="1" width="44" style="3" customWidth="1"/>
    <col min="2" max="3" width="21.28515625" style="18" customWidth="1"/>
    <col min="4" max="4" width="21.85546875" style="18" customWidth="1"/>
    <col min="5" max="5" width="11.85546875" style="81" customWidth="1"/>
    <col min="6" max="16384" width="11.42578125" style="3"/>
  </cols>
  <sheetData>
    <row r="1" spans="1:5" s="49" customFormat="1" ht="25.5" customHeight="1">
      <c r="B1" s="50"/>
      <c r="C1" s="50"/>
      <c r="D1" s="50"/>
      <c r="E1" s="107"/>
    </row>
    <row r="2" spans="1:5" ht="22.5">
      <c r="A2" s="348" t="s">
        <v>238</v>
      </c>
      <c r="B2" s="348"/>
      <c r="C2" s="348"/>
      <c r="D2" s="348"/>
    </row>
    <row r="3" spans="1:5" ht="19.5">
      <c r="A3" s="17"/>
      <c r="B3" s="41"/>
      <c r="C3" s="41"/>
      <c r="D3" s="41"/>
    </row>
    <row r="4" spans="1:5" ht="19.5">
      <c r="A4" s="17"/>
      <c r="B4" s="41"/>
      <c r="C4" s="41"/>
      <c r="D4" s="95" t="s">
        <v>4</v>
      </c>
      <c r="E4" s="103"/>
    </row>
    <row r="5" spans="1:5" ht="19.5">
      <c r="A5"/>
      <c r="B5" s="132">
        <f>+'NOTA 13'!B4</f>
        <v>2019</v>
      </c>
      <c r="C5" s="132">
        <f>+'NOTA 13'!C4</f>
        <v>2018</v>
      </c>
      <c r="D5" s="42" t="s">
        <v>7</v>
      </c>
      <c r="E5" s="97" t="s">
        <v>8</v>
      </c>
    </row>
    <row r="6" spans="1:5">
      <c r="D6" s="20"/>
      <c r="E6" s="92"/>
    </row>
    <row r="7" spans="1:5">
      <c r="A7" s="7"/>
      <c r="B7" s="77"/>
      <c r="C7" s="77"/>
      <c r="D7" s="20"/>
      <c r="E7" s="92"/>
    </row>
    <row r="8" spans="1:5">
      <c r="A8" s="7" t="s">
        <v>157</v>
      </c>
      <c r="B8" s="235">
        <v>43000</v>
      </c>
      <c r="C8" s="235">
        <v>43000</v>
      </c>
      <c r="D8" s="203">
        <f t="shared" ref="D8:D13" si="0">+B8-C8</f>
        <v>0</v>
      </c>
      <c r="E8" s="202">
        <f t="shared" ref="E8:E13" si="1">+D8/C8</f>
        <v>0</v>
      </c>
    </row>
    <row r="9" spans="1:5">
      <c r="A9" s="7" t="s">
        <v>158</v>
      </c>
      <c r="B9" s="235">
        <v>293556</v>
      </c>
      <c r="C9" s="235">
        <v>293556</v>
      </c>
      <c r="D9" s="203">
        <f t="shared" si="0"/>
        <v>0</v>
      </c>
      <c r="E9" s="202">
        <f t="shared" si="1"/>
        <v>0</v>
      </c>
    </row>
    <row r="10" spans="1:5">
      <c r="A10" s="7" t="s">
        <v>159</v>
      </c>
      <c r="B10" s="235">
        <v>215000</v>
      </c>
      <c r="C10" s="235">
        <v>215000</v>
      </c>
      <c r="D10" s="203">
        <f t="shared" si="0"/>
        <v>0</v>
      </c>
      <c r="E10" s="202">
        <f t="shared" si="1"/>
        <v>0</v>
      </c>
    </row>
    <row r="11" spans="1:5">
      <c r="A11" s="7" t="s">
        <v>166</v>
      </c>
      <c r="B11" s="235">
        <v>159986</v>
      </c>
      <c r="C11" s="235">
        <v>159986</v>
      </c>
      <c r="D11" s="203">
        <f t="shared" si="0"/>
        <v>0</v>
      </c>
      <c r="E11" s="202">
        <f t="shared" si="1"/>
        <v>0</v>
      </c>
    </row>
    <row r="12" spans="1:5">
      <c r="A12" s="7" t="s">
        <v>167</v>
      </c>
      <c r="B12" s="235">
        <v>0</v>
      </c>
      <c r="C12" s="235">
        <v>0</v>
      </c>
      <c r="D12" s="203">
        <f t="shared" si="0"/>
        <v>0</v>
      </c>
      <c r="E12" s="202">
        <v>0</v>
      </c>
    </row>
    <row r="13" spans="1:5">
      <c r="A13" s="7" t="s">
        <v>168</v>
      </c>
      <c r="B13" s="235">
        <v>580660</v>
      </c>
      <c r="C13" s="235">
        <v>580660</v>
      </c>
      <c r="D13" s="203">
        <f t="shared" si="0"/>
        <v>0</v>
      </c>
      <c r="E13" s="202">
        <f t="shared" si="1"/>
        <v>0</v>
      </c>
    </row>
    <row r="14" spans="1:5">
      <c r="A14" s="7" t="s">
        <v>160</v>
      </c>
      <c r="B14" s="235">
        <v>5262</v>
      </c>
      <c r="C14" s="235">
        <v>5262</v>
      </c>
      <c r="D14" s="203">
        <f t="shared" ref="D14:D21" si="2">+B14-C14</f>
        <v>0</v>
      </c>
      <c r="E14" s="202">
        <f t="shared" ref="E14:E21" si="3">+D14/C14</f>
        <v>0</v>
      </c>
    </row>
    <row r="15" spans="1:5">
      <c r="A15" s="7" t="s">
        <v>161</v>
      </c>
      <c r="B15" s="235">
        <v>10000</v>
      </c>
      <c r="C15" s="235">
        <v>10000</v>
      </c>
      <c r="D15" s="203">
        <f t="shared" si="2"/>
        <v>0</v>
      </c>
      <c r="E15" s="202">
        <f t="shared" si="3"/>
        <v>0</v>
      </c>
    </row>
    <row r="16" spans="1:5">
      <c r="A16" s="7" t="s">
        <v>162</v>
      </c>
      <c r="B16" s="235">
        <v>111465527</v>
      </c>
      <c r="C16" s="235">
        <v>110412251</v>
      </c>
      <c r="D16" s="203">
        <f t="shared" si="2"/>
        <v>1053276</v>
      </c>
      <c r="E16" s="202">
        <f t="shared" si="3"/>
        <v>9.5394848892266498E-3</v>
      </c>
    </row>
    <row r="17" spans="1:5">
      <c r="A17" s="7" t="s">
        <v>163</v>
      </c>
      <c r="B17" s="235">
        <v>523422</v>
      </c>
      <c r="C17" s="235">
        <v>506422</v>
      </c>
      <c r="D17" s="203">
        <f t="shared" si="2"/>
        <v>17000</v>
      </c>
      <c r="E17" s="202">
        <f t="shared" si="3"/>
        <v>3.3568841795972526E-2</v>
      </c>
    </row>
    <row r="18" spans="1:5">
      <c r="A18" s="7" t="s">
        <v>164</v>
      </c>
      <c r="B18" s="235">
        <v>363</v>
      </c>
      <c r="C18" s="235">
        <v>363</v>
      </c>
      <c r="D18" s="203">
        <f t="shared" si="2"/>
        <v>0</v>
      </c>
      <c r="E18" s="202">
        <f t="shared" si="3"/>
        <v>0</v>
      </c>
    </row>
    <row r="19" spans="1:5" ht="15.75" thickBot="1">
      <c r="A19" s="7" t="s">
        <v>165</v>
      </c>
      <c r="B19" s="240">
        <v>1080</v>
      </c>
      <c r="C19" s="240">
        <v>1080</v>
      </c>
      <c r="D19" s="205">
        <f t="shared" si="2"/>
        <v>0</v>
      </c>
      <c r="E19" s="219">
        <f t="shared" si="3"/>
        <v>0</v>
      </c>
    </row>
    <row r="20" spans="1:5">
      <c r="A20" s="7"/>
      <c r="B20" s="77"/>
      <c r="C20" s="77"/>
      <c r="D20" s="20"/>
      <c r="E20" s="92"/>
    </row>
    <row r="21" spans="1:5" ht="20.25" thickBot="1">
      <c r="A21" s="157" t="s">
        <v>183</v>
      </c>
      <c r="B21" s="169">
        <f>SUM(B7:B19)</f>
        <v>113297856</v>
      </c>
      <c r="C21" s="169">
        <f>SUM(C7:C19)</f>
        <v>112227580</v>
      </c>
      <c r="D21" s="170">
        <f t="shared" si="2"/>
        <v>1070276</v>
      </c>
      <c r="E21" s="171">
        <f t="shared" si="3"/>
        <v>9.5366575667050826E-3</v>
      </c>
    </row>
    <row r="22" spans="1:5" ht="10.5" customHeight="1"/>
  </sheetData>
  <mergeCells count="1">
    <mergeCell ref="A2:D2"/>
  </mergeCells>
  <phoneticPr fontId="0" type="noConversion"/>
  <pageMargins left="0.75" right="0.75" top="1.08" bottom="1" header="1.89" footer="0.511811024"/>
  <pageSetup scale="75"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23"/>
  <sheetViews>
    <sheetView zoomScale="75" workbookViewId="0">
      <selection activeCell="E9" sqref="E9"/>
    </sheetView>
  </sheetViews>
  <sheetFormatPr baseColWidth="10" defaultRowHeight="15"/>
  <cols>
    <col min="1" max="1" width="44" style="3" customWidth="1"/>
    <col min="2" max="3" width="21.28515625" style="18" customWidth="1"/>
    <col min="4" max="4" width="21.85546875" style="18" customWidth="1"/>
    <col min="5" max="5" width="11.85546875" style="81" customWidth="1"/>
    <col min="6" max="16384" width="11.42578125" style="3"/>
  </cols>
  <sheetData>
    <row r="1" spans="1:5" s="49" customFormat="1" ht="25.5" customHeight="1">
      <c r="B1" s="50"/>
      <c r="C1" s="50"/>
      <c r="D1" s="50"/>
      <c r="E1" s="107"/>
    </row>
    <row r="2" spans="1:5" s="49" customFormat="1" ht="25.5" customHeight="1">
      <c r="B2" s="50"/>
      <c r="C2" s="50"/>
      <c r="D2" s="50"/>
      <c r="E2" s="107"/>
    </row>
    <row r="3" spans="1:5" ht="22.5">
      <c r="A3" s="348" t="s">
        <v>239</v>
      </c>
      <c r="B3" s="348"/>
      <c r="C3" s="348"/>
      <c r="D3" s="348"/>
      <c r="E3" s="348"/>
    </row>
    <row r="4" spans="1:5" ht="19.5">
      <c r="A4" s="17"/>
      <c r="B4" s="41"/>
      <c r="C4" s="41"/>
      <c r="D4" s="41"/>
    </row>
    <row r="5" spans="1:5" ht="19.5">
      <c r="A5" s="17"/>
      <c r="B5" s="41"/>
      <c r="C5" s="41"/>
      <c r="D5" s="41"/>
    </row>
    <row r="6" spans="1:5" ht="19.5">
      <c r="A6"/>
      <c r="B6" s="132">
        <f>+'NOTA  11'!B4</f>
        <v>2019</v>
      </c>
      <c r="C6" s="132">
        <f>+'NOTA  11'!C4</f>
        <v>2018</v>
      </c>
      <c r="D6" s="42" t="s">
        <v>4</v>
      </c>
    </row>
    <row r="8" spans="1:5" ht="19.5">
      <c r="A8" s="36" t="s">
        <v>28</v>
      </c>
    </row>
    <row r="9" spans="1:5">
      <c r="A9" s="7" t="s">
        <v>72</v>
      </c>
      <c r="B9" s="235">
        <v>20809211</v>
      </c>
      <c r="C9" s="235">
        <v>16511170</v>
      </c>
      <c r="D9" s="203">
        <f t="shared" ref="D9:D15" si="0">+B9-C9</f>
        <v>4298041</v>
      </c>
      <c r="E9" s="202">
        <f>+D9/C9</f>
        <v>0.26031111059967282</v>
      </c>
    </row>
    <row r="10" spans="1:5">
      <c r="A10" s="7" t="s">
        <v>98</v>
      </c>
      <c r="B10" s="235">
        <v>26243</v>
      </c>
      <c r="C10" s="235">
        <v>26243</v>
      </c>
      <c r="D10" s="203">
        <f t="shared" si="0"/>
        <v>0</v>
      </c>
      <c r="E10" s="202">
        <f t="shared" ref="E10:E15" si="1">+D10/C10</f>
        <v>0</v>
      </c>
    </row>
    <row r="11" spans="1:5">
      <c r="A11" s="7" t="s">
        <v>134</v>
      </c>
      <c r="B11" s="235">
        <v>4307224</v>
      </c>
      <c r="C11" s="235">
        <v>3509011</v>
      </c>
      <c r="D11" s="203">
        <f t="shared" si="0"/>
        <v>798213</v>
      </c>
      <c r="E11" s="202">
        <f t="shared" si="1"/>
        <v>0.22747520597684076</v>
      </c>
    </row>
    <row r="12" spans="1:5">
      <c r="A12" s="7" t="s">
        <v>126</v>
      </c>
      <c r="B12" s="235">
        <v>1129063</v>
      </c>
      <c r="C12" s="235">
        <v>998144</v>
      </c>
      <c r="D12" s="203">
        <f t="shared" si="0"/>
        <v>130919</v>
      </c>
      <c r="E12" s="202">
        <f t="shared" si="1"/>
        <v>0.13116243748397025</v>
      </c>
    </row>
    <row r="13" spans="1:5">
      <c r="A13" s="7" t="s">
        <v>131</v>
      </c>
      <c r="B13" s="247">
        <v>2233089</v>
      </c>
      <c r="C13" s="247">
        <v>1851143</v>
      </c>
      <c r="D13" s="211">
        <f t="shared" si="0"/>
        <v>381946</v>
      </c>
      <c r="E13" s="275">
        <f t="shared" si="1"/>
        <v>0.2063298189280893</v>
      </c>
    </row>
    <row r="14" spans="1:5">
      <c r="A14" s="7"/>
      <c r="B14" s="77"/>
      <c r="C14" s="77"/>
      <c r="D14" s="20"/>
      <c r="E14" s="92"/>
    </row>
    <row r="15" spans="1:5" ht="20.25" thickBot="1">
      <c r="A15" s="157" t="s">
        <v>99</v>
      </c>
      <c r="B15" s="169">
        <f>SUM(B9:B13)</f>
        <v>28504830</v>
      </c>
      <c r="C15" s="169">
        <f>SUM(C9:C13)</f>
        <v>22895711</v>
      </c>
      <c r="D15" s="170">
        <f t="shared" si="0"/>
        <v>5609119</v>
      </c>
      <c r="E15" s="171">
        <f t="shared" si="1"/>
        <v>0.24498557830329007</v>
      </c>
    </row>
    <row r="16" spans="1:5" ht="10.5" customHeight="1"/>
    <row r="17" spans="1:1">
      <c r="A17" s="7"/>
    </row>
    <row r="18" spans="1:1">
      <c r="A18" s="7"/>
    </row>
    <row r="19" spans="1:1">
      <c r="A19" s="7"/>
    </row>
    <row r="20" spans="1:1">
      <c r="A20" s="7"/>
    </row>
    <row r="21" spans="1:1">
      <c r="A21" s="7"/>
    </row>
    <row r="22" spans="1:1">
      <c r="A22" s="7"/>
    </row>
    <row r="23" spans="1:1">
      <c r="A23" s="7"/>
    </row>
  </sheetData>
  <mergeCells count="1">
    <mergeCell ref="A3:E3"/>
  </mergeCells>
  <phoneticPr fontId="0" type="noConversion"/>
  <pageMargins left="0.75" right="0.75" top="1.08" bottom="1" header="1.89" footer="0.511811024"/>
  <pageSetup scale="75" orientation="portrait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12"/>
  <sheetViews>
    <sheetView zoomScale="75" workbookViewId="0">
      <selection activeCell="B9" sqref="B9"/>
    </sheetView>
  </sheetViews>
  <sheetFormatPr baseColWidth="10" defaultRowHeight="12.75"/>
  <cols>
    <col min="1" max="1" width="42.28515625" bestFit="1" customWidth="1"/>
    <col min="2" max="3" width="16.28515625" bestFit="1" customWidth="1"/>
    <col min="4" max="4" width="16" customWidth="1"/>
  </cols>
  <sheetData>
    <row r="1" spans="1:5" ht="19.5">
      <c r="A1" s="349" t="s">
        <v>240</v>
      </c>
      <c r="B1" s="349"/>
      <c r="C1" s="349"/>
      <c r="D1" s="349"/>
      <c r="E1" s="349"/>
    </row>
    <row r="2" spans="1:5" ht="19.5">
      <c r="A2" s="17"/>
      <c r="B2" s="41"/>
      <c r="C2" s="41"/>
      <c r="D2" s="41"/>
      <c r="E2" s="81"/>
    </row>
    <row r="3" spans="1:5" ht="19.5">
      <c r="A3" s="17"/>
      <c r="B3" s="41"/>
      <c r="C3" s="41"/>
      <c r="D3" s="95" t="s">
        <v>4</v>
      </c>
      <c r="E3" s="103"/>
    </row>
    <row r="4" spans="1:5" ht="19.5">
      <c r="A4" s="3"/>
      <c r="B4" s="132">
        <f>+'NOTA  15'!B6</f>
        <v>2019</v>
      </c>
      <c r="C4" s="132">
        <f>+'NOTA  15'!C6</f>
        <v>2018</v>
      </c>
      <c r="D4" s="42" t="s">
        <v>7</v>
      </c>
      <c r="E4" s="97" t="s">
        <v>8</v>
      </c>
    </row>
    <row r="5" spans="1:5" ht="15">
      <c r="A5" s="3"/>
      <c r="B5" s="18"/>
      <c r="C5" s="18"/>
      <c r="D5" s="18"/>
      <c r="E5" s="81"/>
    </row>
    <row r="6" spans="1:5" ht="19.5">
      <c r="A6" s="44"/>
      <c r="B6" s="45"/>
      <c r="C6" s="45"/>
      <c r="D6" s="45"/>
      <c r="E6" s="93"/>
    </row>
    <row r="7" spans="1:5" ht="19.5">
      <c r="A7" s="44"/>
      <c r="B7" s="45"/>
      <c r="C7" s="45"/>
      <c r="D7" s="45"/>
      <c r="E7" s="93"/>
    </row>
    <row r="8" spans="1:5" ht="15">
      <c r="A8" s="7" t="s">
        <v>169</v>
      </c>
      <c r="B8" s="235">
        <v>153356</v>
      </c>
      <c r="C8" s="235">
        <v>110917</v>
      </c>
      <c r="D8" s="203">
        <f>+B8-C8</f>
        <v>42439</v>
      </c>
      <c r="E8" s="202">
        <f>+D8/C8</f>
        <v>0.38261943615496274</v>
      </c>
    </row>
    <row r="9" spans="1:5" ht="15.75" thickBot="1">
      <c r="A9" s="7" t="s">
        <v>170</v>
      </c>
      <c r="B9" s="240">
        <v>55993</v>
      </c>
      <c r="C9" s="240">
        <v>55993</v>
      </c>
      <c r="D9" s="205">
        <f>+B9-C9</f>
        <v>0</v>
      </c>
      <c r="E9" s="219">
        <f>+D9/C9</f>
        <v>0</v>
      </c>
    </row>
    <row r="10" spans="1:5" ht="15">
      <c r="A10" s="7"/>
      <c r="B10" s="77"/>
      <c r="C10" s="77"/>
      <c r="D10" s="20"/>
      <c r="E10" s="92"/>
    </row>
    <row r="11" spans="1:5" ht="20.25" thickBot="1">
      <c r="A11" s="157" t="s">
        <v>145</v>
      </c>
      <c r="B11" s="173">
        <f>SUM(B8:B9)</f>
        <v>209349</v>
      </c>
      <c r="C11" s="173">
        <f>SUM(C8:C9)</f>
        <v>166910</v>
      </c>
      <c r="D11" s="173">
        <f>SUM(D8:D9)</f>
        <v>42439</v>
      </c>
      <c r="E11" s="220">
        <f>+D11/C11</f>
        <v>0.25426277634653405</v>
      </c>
    </row>
    <row r="12" spans="1:5" ht="13.5" thickTop="1"/>
  </sheetData>
  <mergeCells count="1">
    <mergeCell ref="A1:E1"/>
  </mergeCells>
  <phoneticPr fontId="35" type="noConversion"/>
  <pageMargins left="0.2" right="0.26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1"/>
  <sheetViews>
    <sheetView zoomScale="75" workbookViewId="0">
      <selection activeCell="K13" sqref="K13"/>
    </sheetView>
  </sheetViews>
  <sheetFormatPr baseColWidth="10" defaultRowHeight="12.75"/>
  <cols>
    <col min="1" max="1" width="46.5703125" style="28" customWidth="1"/>
    <col min="2" max="2" width="9.140625" style="28" customWidth="1"/>
    <col min="3" max="3" width="21.85546875" style="57" customWidth="1"/>
    <col min="4" max="4" width="20.7109375" style="57" customWidth="1"/>
    <col min="5" max="5" width="21.85546875" style="58" customWidth="1"/>
    <col min="6" max="6" width="11.42578125" style="75"/>
    <col min="7" max="16384" width="11.42578125" style="22"/>
  </cols>
  <sheetData>
    <row r="1" spans="1:6" customFormat="1" ht="22.5" customHeight="1">
      <c r="A1" s="141" t="s">
        <v>136</v>
      </c>
      <c r="B1" s="142"/>
      <c r="C1" s="143"/>
      <c r="D1" s="143"/>
      <c r="E1" s="51"/>
      <c r="F1" s="104"/>
    </row>
    <row r="2" spans="1:6" customFormat="1" ht="22.5" customHeight="1">
      <c r="A2" s="144" t="s">
        <v>1</v>
      </c>
      <c r="B2" s="142"/>
      <c r="C2" s="143"/>
      <c r="D2" s="143"/>
      <c r="E2" s="51"/>
      <c r="F2" s="104"/>
    </row>
    <row r="3" spans="1:6" customFormat="1" ht="21" customHeight="1">
      <c r="A3" s="145"/>
      <c r="B3" s="145"/>
      <c r="C3" s="146"/>
      <c r="D3" s="146"/>
      <c r="E3" s="52"/>
      <c r="F3" s="104"/>
    </row>
    <row r="4" spans="1:6" customFormat="1" ht="22.5" customHeight="1">
      <c r="A4" s="230" t="s">
        <v>2</v>
      </c>
      <c r="B4" s="236"/>
      <c r="C4" s="143"/>
      <c r="D4" s="143"/>
      <c r="E4" s="53"/>
      <c r="F4" s="104"/>
    </row>
    <row r="5" spans="1:6" ht="22.5" customHeight="1">
      <c r="A5" s="231" t="str">
        <f>+ACTIVO!A14</f>
        <v>Al 31 de marzo del 2019</v>
      </c>
      <c r="B5" s="237"/>
      <c r="C5" s="149"/>
      <c r="D5" s="149"/>
      <c r="E5" s="55"/>
    </row>
    <row r="6" spans="1:6" ht="22.5" customHeight="1">
      <c r="A6" s="232" t="str">
        <f>+ACTIVO!A15</f>
        <v>(con cifras comparativas al  31 de marzo del 2018)</v>
      </c>
      <c r="B6" s="238"/>
      <c r="C6" s="149"/>
      <c r="D6" s="149"/>
      <c r="E6" s="55"/>
    </row>
    <row r="7" spans="1:6" ht="20.25" customHeight="1">
      <c r="A7" s="232" t="s">
        <v>3</v>
      </c>
      <c r="B7" s="238"/>
      <c r="C7" s="149"/>
      <c r="D7" s="149"/>
      <c r="E7" s="55"/>
    </row>
    <row r="8" spans="1:6" ht="22.5" customHeight="1">
      <c r="A8" s="147"/>
      <c r="B8" s="13"/>
      <c r="C8" s="41"/>
      <c r="D8" s="41"/>
      <c r="E8" s="95" t="s">
        <v>4</v>
      </c>
      <c r="F8" s="96"/>
    </row>
    <row r="9" spans="1:6" ht="22.5" customHeight="1">
      <c r="A9" s="150"/>
      <c r="B9" s="8" t="s">
        <v>6</v>
      </c>
      <c r="C9" s="233">
        <f>+ACTIVO!C18</f>
        <v>2019</v>
      </c>
      <c r="D9" s="234">
        <f>+ACTIVO!D18</f>
        <v>2018</v>
      </c>
      <c r="E9" s="42" t="s">
        <v>7</v>
      </c>
      <c r="F9" s="97" t="s">
        <v>8</v>
      </c>
    </row>
    <row r="10" spans="1:6" ht="22.5" customHeight="1">
      <c r="A10" s="183" t="s">
        <v>20</v>
      </c>
      <c r="B10" s="8"/>
      <c r="C10" s="233"/>
      <c r="D10" s="234"/>
      <c r="E10" s="42"/>
      <c r="F10" s="97"/>
    </row>
    <row r="11" spans="1:6" ht="22.5" customHeight="1">
      <c r="A11" s="150"/>
      <c r="B11" s="8"/>
      <c r="C11" s="233"/>
      <c r="D11" s="234"/>
      <c r="E11" s="42"/>
      <c r="F11" s="97"/>
    </row>
    <row r="12" spans="1:6" ht="22.5" customHeight="1">
      <c r="A12" s="183" t="s">
        <v>171</v>
      </c>
      <c r="B12" s="8"/>
      <c r="C12" s="233"/>
      <c r="D12" s="234"/>
      <c r="E12" s="42"/>
      <c r="F12" s="97"/>
    </row>
    <row r="13" spans="1:6" ht="22.5" customHeight="1">
      <c r="A13" s="150"/>
      <c r="B13" s="151"/>
      <c r="C13" s="239"/>
      <c r="D13" s="239"/>
      <c r="E13" s="55"/>
    </row>
    <row r="14" spans="1:6" ht="22.5" customHeight="1">
      <c r="A14" s="25" t="s">
        <v>22</v>
      </c>
      <c r="B14" s="26">
        <v>12</v>
      </c>
      <c r="C14" s="235">
        <v>948048</v>
      </c>
      <c r="D14" s="235">
        <v>1184979</v>
      </c>
      <c r="E14" s="203">
        <f>+C14-D14</f>
        <v>-236931</v>
      </c>
      <c r="F14" s="196">
        <f>+E14/D14</f>
        <v>-0.19994531548660355</v>
      </c>
    </row>
    <row r="15" spans="1:6" ht="22.5" customHeight="1">
      <c r="A15" s="25" t="s">
        <v>23</v>
      </c>
      <c r="B15" s="26">
        <v>13</v>
      </c>
      <c r="C15" s="235">
        <v>654802</v>
      </c>
      <c r="D15" s="235">
        <v>998830</v>
      </c>
      <c r="E15" s="203">
        <f>+C15-D15</f>
        <v>-344028</v>
      </c>
      <c r="F15" s="196">
        <f t="shared" ref="F15:F26" si="0">+E15/D15</f>
        <v>-0.34443098425157437</v>
      </c>
    </row>
    <row r="16" spans="1:6" ht="22.5" customHeight="1" thickBot="1">
      <c r="A16" s="25" t="s">
        <v>24</v>
      </c>
      <c r="B16" s="26"/>
      <c r="C16" s="240">
        <v>3141525</v>
      </c>
      <c r="D16" s="240">
        <v>2794505</v>
      </c>
      <c r="E16" s="205">
        <f>+C16-D16</f>
        <v>347020</v>
      </c>
      <c r="F16" s="338">
        <f t="shared" si="0"/>
        <v>0.12417941639038041</v>
      </c>
    </row>
    <row r="17" spans="1:6" s="1" customFormat="1" ht="22.5" customHeight="1" thickBot="1">
      <c r="A17" s="31" t="s">
        <v>25</v>
      </c>
      <c r="B17" s="32"/>
      <c r="C17" s="198">
        <f>SUM(C14:C16)</f>
        <v>4744375</v>
      </c>
      <c r="D17" s="198">
        <f>SUM(D14:D16)</f>
        <v>4978314</v>
      </c>
      <c r="E17" s="206">
        <f>SUM(E14:E16)</f>
        <v>-233939</v>
      </c>
      <c r="F17" s="272">
        <f t="shared" si="0"/>
        <v>-4.699161201965163E-2</v>
      </c>
    </row>
    <row r="18" spans="1:6" ht="22.5" customHeight="1">
      <c r="A18" s="24" t="s">
        <v>26</v>
      </c>
      <c r="B18" s="26"/>
      <c r="C18" s="19"/>
      <c r="D18" s="19"/>
      <c r="E18" s="203"/>
    </row>
    <row r="19" spans="1:6" ht="22.5" customHeight="1">
      <c r="A19" s="25" t="s">
        <v>27</v>
      </c>
      <c r="B19" s="26">
        <v>14</v>
      </c>
      <c r="C19" s="235">
        <v>113297856</v>
      </c>
      <c r="D19" s="235">
        <v>112227580</v>
      </c>
      <c r="E19" s="203">
        <f t="shared" ref="E19:E26" si="1">+C19-D19</f>
        <v>1070276</v>
      </c>
      <c r="F19" s="207">
        <f t="shared" si="0"/>
        <v>9.5366575667050826E-3</v>
      </c>
    </row>
    <row r="20" spans="1:6" customFormat="1" ht="22.5" customHeight="1">
      <c r="A20" s="7" t="s">
        <v>28</v>
      </c>
      <c r="B20" s="15">
        <v>15</v>
      </c>
      <c r="C20" s="203">
        <v>28504830</v>
      </c>
      <c r="D20" s="203">
        <v>22895711</v>
      </c>
      <c r="E20" s="203">
        <f t="shared" si="1"/>
        <v>5609119</v>
      </c>
      <c r="F20" s="207">
        <f t="shared" si="0"/>
        <v>0.24498557830329007</v>
      </c>
    </row>
    <row r="21" spans="1:6" ht="22.5" customHeight="1">
      <c r="A21" s="25" t="s">
        <v>29</v>
      </c>
      <c r="B21" s="26"/>
      <c r="C21" s="235">
        <v>70242</v>
      </c>
      <c r="D21" s="235">
        <v>70242</v>
      </c>
      <c r="E21" s="203">
        <f t="shared" si="1"/>
        <v>0</v>
      </c>
      <c r="F21" s="207">
        <f t="shared" si="0"/>
        <v>0</v>
      </c>
    </row>
    <row r="22" spans="1:6" ht="22.5" customHeight="1">
      <c r="A22" s="25" t="s">
        <v>30</v>
      </c>
      <c r="B22" s="26"/>
      <c r="C22" s="235">
        <v>1251911</v>
      </c>
      <c r="D22" s="235">
        <v>1251911</v>
      </c>
      <c r="E22" s="203">
        <f t="shared" si="1"/>
        <v>0</v>
      </c>
      <c r="F22" s="207">
        <f t="shared" si="0"/>
        <v>0</v>
      </c>
    </row>
    <row r="23" spans="1:6" ht="22.5" customHeight="1">
      <c r="A23" s="25" t="s">
        <v>31</v>
      </c>
      <c r="B23" s="26">
        <v>16</v>
      </c>
      <c r="C23" s="235">
        <v>209349</v>
      </c>
      <c r="D23" s="235">
        <v>166910</v>
      </c>
      <c r="E23" s="203">
        <f t="shared" si="1"/>
        <v>42439</v>
      </c>
      <c r="F23" s="207">
        <f t="shared" si="0"/>
        <v>0.25426277634653405</v>
      </c>
    </row>
    <row r="24" spans="1:6" ht="22.5" customHeight="1">
      <c r="A24" s="25" t="s">
        <v>172</v>
      </c>
      <c r="B24" s="26"/>
      <c r="C24" s="130">
        <v>-2156573</v>
      </c>
      <c r="D24" s="130">
        <v>-2748357</v>
      </c>
      <c r="E24" s="203">
        <f>+C24-D24</f>
        <v>591784</v>
      </c>
      <c r="F24" s="207">
        <f t="shared" si="0"/>
        <v>-0.21532282742016412</v>
      </c>
    </row>
    <row r="25" spans="1:6" ht="22.5" customHeight="1">
      <c r="A25" s="277" t="s">
        <v>198</v>
      </c>
      <c r="B25" s="26"/>
      <c r="C25" s="235">
        <v>-22664416</v>
      </c>
      <c r="D25" s="235">
        <v>-22664416</v>
      </c>
      <c r="E25" s="203">
        <f t="shared" ref="E25" si="2">+C25-D25</f>
        <v>0</v>
      </c>
      <c r="F25" s="207">
        <v>1</v>
      </c>
    </row>
    <row r="26" spans="1:6" customFormat="1" ht="22.5" customHeight="1">
      <c r="A26" s="7" t="s">
        <v>32</v>
      </c>
      <c r="B26" s="15"/>
      <c r="C26" s="130">
        <f>+RESULTADOS!C40</f>
        <v>7154699</v>
      </c>
      <c r="D26" s="130">
        <f>+RESULTADOS!D40</f>
        <v>2655185</v>
      </c>
      <c r="E26" s="203">
        <f t="shared" si="1"/>
        <v>4499514</v>
      </c>
      <c r="F26" s="207">
        <f t="shared" si="0"/>
        <v>1.6946141229330536</v>
      </c>
    </row>
    <row r="27" spans="1:6" customFormat="1" ht="22.5" customHeight="1">
      <c r="A27" s="7"/>
      <c r="B27" s="15"/>
      <c r="C27" s="130"/>
      <c r="D27" s="130"/>
      <c r="E27" s="20"/>
      <c r="F27" s="75"/>
    </row>
    <row r="28" spans="1:6" customFormat="1" ht="22.5" customHeight="1">
      <c r="A28" s="7"/>
      <c r="B28" s="15"/>
      <c r="C28" s="131"/>
      <c r="D28" s="131"/>
      <c r="E28" s="21"/>
      <c r="F28" s="75"/>
    </row>
    <row r="29" spans="1:6" s="1" customFormat="1" ht="15" customHeight="1" thickBot="1">
      <c r="A29" s="157" t="s">
        <v>33</v>
      </c>
      <c r="B29" s="159"/>
      <c r="C29" s="186">
        <f>SUM(C19:C26)</f>
        <v>125667898</v>
      </c>
      <c r="D29" s="186">
        <f>SUM(D19:D26)</f>
        <v>113854766</v>
      </c>
      <c r="E29" s="186">
        <f>SUM(E19:E26)</f>
        <v>11813132</v>
      </c>
      <c r="F29" s="339">
        <f>+E29/D29</f>
        <v>0.10375614842509097</v>
      </c>
    </row>
    <row r="30" spans="1:6" s="1" customFormat="1" ht="18" customHeight="1" thickBot="1">
      <c r="A30" s="157" t="s">
        <v>34</v>
      </c>
      <c r="B30" s="80"/>
      <c r="C30" s="199">
        <f>+C29+C17</f>
        <v>130412273</v>
      </c>
      <c r="D30" s="199">
        <f>+D29+D17</f>
        <v>118833080</v>
      </c>
      <c r="E30" s="199">
        <f>+E29+E17</f>
        <v>11579193</v>
      </c>
      <c r="F30" s="340">
        <f>+E30/D30</f>
        <v>9.7440822033730001E-2</v>
      </c>
    </row>
    <row r="31" spans="1:6" s="1" customFormat="1" ht="15" customHeight="1" thickTop="1">
      <c r="A31" s="157" t="s">
        <v>35</v>
      </c>
      <c r="B31" s="80"/>
      <c r="C31" s="204">
        <f>+ACTIVO!C34</f>
        <v>259985832</v>
      </c>
      <c r="D31" s="204">
        <f>+ACTIVO!D34</f>
        <v>265249861</v>
      </c>
      <c r="E31" s="158">
        <f>+C31-D31</f>
        <v>-5264029</v>
      </c>
      <c r="F31" s="321">
        <f>+E31/D31</f>
        <v>-1.9845548571277103E-2</v>
      </c>
    </row>
    <row r="32" spans="1:6" ht="15">
      <c r="A32" s="27"/>
      <c r="B32" s="27"/>
      <c r="C32" s="56" t="s">
        <v>19</v>
      </c>
      <c r="D32" s="56"/>
      <c r="E32" s="43"/>
    </row>
    <row r="35" spans="1:5">
      <c r="B35" s="57"/>
      <c r="D35" s="58"/>
    </row>
    <row r="39" spans="1:5" ht="15.75">
      <c r="A39" s="33" t="str">
        <f>+ACTIVO!A42</f>
        <v>Lic. Javier Jiménez Hernández</v>
      </c>
      <c r="B39" s="353"/>
      <c r="C39" s="354"/>
      <c r="D39" s="33" t="str">
        <f>+ACTIVO!D42</f>
        <v>Lic. Héctor Díaz Vargas</v>
      </c>
      <c r="E39" s="355"/>
    </row>
    <row r="40" spans="1:5" ht="15.75">
      <c r="A40" s="33" t="str">
        <f>+ACTIVO!A43</f>
        <v>Contador General</v>
      </c>
      <c r="B40" s="353"/>
      <c r="C40" s="354"/>
      <c r="D40" s="33" t="str">
        <f>+ACTIVO!D43</f>
        <v>Gerente, a. i. Administrativo Financiero</v>
      </c>
      <c r="E40" s="355"/>
    </row>
    <row r="41" spans="1:5">
      <c r="A41" s="353"/>
      <c r="B41" s="353"/>
      <c r="C41" s="354"/>
      <c r="D41" s="354"/>
      <c r="E41" s="355"/>
    </row>
    <row r="42" spans="1:5">
      <c r="A42" s="353"/>
      <c r="B42" s="353"/>
      <c r="C42" s="354"/>
      <c r="D42" s="354"/>
      <c r="E42" s="355"/>
    </row>
    <row r="43" spans="1:5">
      <c r="A43" s="353"/>
      <c r="B43" s="353"/>
      <c r="C43" s="354"/>
      <c r="D43" s="354"/>
      <c r="E43" s="355"/>
    </row>
    <row r="44" spans="1:5">
      <c r="A44" s="353"/>
      <c r="B44" s="353"/>
      <c r="C44" s="354"/>
      <c r="D44" s="354"/>
      <c r="E44" s="355"/>
    </row>
    <row r="45" spans="1:5">
      <c r="A45" s="353"/>
      <c r="B45" s="353"/>
      <c r="C45" s="354"/>
      <c r="D45" s="354"/>
      <c r="E45" s="355"/>
    </row>
    <row r="46" spans="1:5">
      <c r="A46" s="353"/>
      <c r="B46" s="353"/>
      <c r="C46" s="354"/>
      <c r="D46" s="354"/>
      <c r="E46" s="355"/>
    </row>
    <row r="47" spans="1:5">
      <c r="A47" s="353"/>
      <c r="B47" s="353"/>
      <c r="C47" s="354"/>
      <c r="D47" s="354"/>
      <c r="E47" s="355"/>
    </row>
    <row r="48" spans="1:5">
      <c r="A48" s="353"/>
      <c r="B48" s="353"/>
      <c r="C48" s="354"/>
      <c r="D48" s="354"/>
      <c r="E48" s="355"/>
    </row>
    <row r="49" spans="1:5" ht="15.75">
      <c r="A49" s="33" t="str">
        <f>+ACTIVO!A49</f>
        <v>MAG. Guatavo Fernández Quesada</v>
      </c>
      <c r="B49" s="353"/>
      <c r="C49" s="354"/>
      <c r="D49" s="354"/>
      <c r="E49" s="355"/>
    </row>
    <row r="50" spans="1:5" ht="15.75">
      <c r="A50" s="33" t="str">
        <f>+ACTIVO!A50</f>
        <v>Director Ejecutivo</v>
      </c>
      <c r="B50" s="353"/>
      <c r="C50" s="354"/>
      <c r="D50" s="354"/>
      <c r="E50" s="355"/>
    </row>
    <row r="51" spans="1:5">
      <c r="A51" s="353"/>
      <c r="B51" s="353"/>
      <c r="C51" s="354"/>
      <c r="D51" s="354"/>
      <c r="E51" s="355"/>
    </row>
  </sheetData>
  <phoneticPr fontId="0" type="noConversion"/>
  <pageMargins left="0.75" right="0.75" top="1.29" bottom="0.7" header="0.511811024" footer="0.511811024"/>
  <pageSetup scale="6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G34"/>
  <sheetViews>
    <sheetView zoomScale="65" workbookViewId="0">
      <selection activeCell="B17" sqref="B17"/>
    </sheetView>
  </sheetViews>
  <sheetFormatPr baseColWidth="10" defaultRowHeight="15"/>
  <cols>
    <col min="1" max="1" width="46.5703125" style="3" customWidth="1"/>
    <col min="2" max="2" width="18.140625" style="3" bestFit="1" customWidth="1"/>
    <col min="3" max="3" width="15.85546875" style="60" customWidth="1"/>
    <col min="4" max="4" width="14.85546875" style="60" customWidth="1"/>
    <col min="5" max="5" width="16.85546875" style="60" bestFit="1" customWidth="1"/>
    <col min="6" max="6" width="16.28515625" style="60" bestFit="1" customWidth="1"/>
    <col min="7" max="7" width="21" style="60" customWidth="1"/>
    <col min="8" max="16384" width="11.42578125" style="3"/>
  </cols>
  <sheetData>
    <row r="1" spans="1:7" s="10" customFormat="1" ht="20.25" customHeight="1">
      <c r="A1" s="141" t="s">
        <v>0</v>
      </c>
      <c r="B1" s="141"/>
      <c r="C1" s="162"/>
      <c r="D1" s="162"/>
      <c r="E1" s="162"/>
      <c r="F1" s="162"/>
      <c r="G1" s="162"/>
    </row>
    <row r="2" spans="1:7" s="10" customFormat="1" ht="20.25" customHeight="1">
      <c r="A2" s="144" t="s">
        <v>1</v>
      </c>
      <c r="B2" s="144"/>
      <c r="C2" s="163"/>
      <c r="D2" s="163"/>
      <c r="E2" s="163"/>
      <c r="F2" s="163"/>
      <c r="G2" s="163"/>
    </row>
    <row r="3" spans="1:7" ht="20.25" customHeight="1">
      <c r="A3" s="152"/>
      <c r="B3" s="152"/>
      <c r="C3" s="146"/>
      <c r="D3" s="146"/>
      <c r="E3" s="146"/>
      <c r="F3" s="146"/>
      <c r="G3" s="146"/>
    </row>
    <row r="4" spans="1:7" s="2" customFormat="1" ht="20.25" customHeight="1">
      <c r="A4" s="164" t="s">
        <v>100</v>
      </c>
      <c r="B4" s="164"/>
      <c r="C4" s="165"/>
      <c r="D4" s="165"/>
      <c r="E4" s="165"/>
      <c r="F4" s="165"/>
      <c r="G4" s="165"/>
    </row>
    <row r="5" spans="1:7" s="29" customFormat="1" ht="20.25" customHeight="1">
      <c r="A5" s="351" t="str">
        <f>+ACTIVO!A14</f>
        <v>Al 31 de marzo del 2019</v>
      </c>
      <c r="B5" s="351"/>
      <c r="C5" s="351"/>
      <c r="D5" s="351"/>
      <c r="E5" s="351"/>
      <c r="F5" s="351"/>
      <c r="G5" s="351"/>
    </row>
    <row r="6" spans="1:7" s="29" customFormat="1" ht="20.25" customHeight="1">
      <c r="A6" s="152" t="str">
        <f>+ACTIVO!A16</f>
        <v>(Miles de colones)</v>
      </c>
      <c r="B6" s="152"/>
      <c r="C6" s="145"/>
      <c r="D6" s="145"/>
      <c r="E6" s="145"/>
      <c r="F6" s="145"/>
      <c r="G6" s="145"/>
    </row>
    <row r="7" spans="1:7" s="29" customFormat="1" ht="20.25" customHeight="1">
      <c r="A7" s="136"/>
      <c r="B7" s="136"/>
      <c r="C7" s="35"/>
      <c r="D7" s="35"/>
      <c r="E7" s="35"/>
      <c r="F7" s="35"/>
      <c r="G7" s="35"/>
    </row>
    <row r="8" spans="1:7" s="29" customFormat="1" ht="20.25" customHeight="1">
      <c r="A8" s="136"/>
      <c r="B8" s="136"/>
      <c r="C8" s="35"/>
      <c r="D8" s="35"/>
      <c r="E8" s="35"/>
      <c r="F8" s="35"/>
      <c r="G8" s="35"/>
    </row>
    <row r="9" spans="1:7" ht="20.25" customHeight="1">
      <c r="A9" s="13"/>
      <c r="B9" s="13"/>
      <c r="C9" s="61"/>
      <c r="D9" s="61"/>
      <c r="E9" s="61"/>
      <c r="F9" s="61"/>
    </row>
    <row r="10" spans="1:7" s="14" customFormat="1" ht="20.25" customHeight="1">
      <c r="A10"/>
      <c r="B10" s="111" t="s">
        <v>104</v>
      </c>
      <c r="C10" s="111" t="s">
        <v>101</v>
      </c>
      <c r="D10" s="111" t="s">
        <v>103</v>
      </c>
      <c r="E10" s="111" t="s">
        <v>102</v>
      </c>
      <c r="F10" s="111" t="s">
        <v>129</v>
      </c>
      <c r="G10" s="111" t="s">
        <v>105</v>
      </c>
    </row>
    <row r="11" spans="1:7" ht="23.25" customHeight="1">
      <c r="A11" s="17" t="s">
        <v>106</v>
      </c>
      <c r="B11" s="60"/>
    </row>
    <row r="12" spans="1:7" s="7" customFormat="1" ht="23.25" customHeight="1">
      <c r="A12" s="7" t="s">
        <v>9</v>
      </c>
      <c r="B12" s="244">
        <v>419175</v>
      </c>
      <c r="C12" s="244">
        <v>3934</v>
      </c>
      <c r="D12" s="244">
        <v>63788</v>
      </c>
      <c r="E12" s="244">
        <v>16144</v>
      </c>
      <c r="F12" s="244">
        <v>35195</v>
      </c>
      <c r="G12" s="83">
        <f t="shared" ref="G12:G23" si="0">SUM(B12:F12)</f>
        <v>538236</v>
      </c>
    </row>
    <row r="13" spans="1:7" s="7" customFormat="1" ht="23.25" customHeight="1">
      <c r="A13" s="7" t="s">
        <v>132</v>
      </c>
      <c r="B13" s="244">
        <v>7086102</v>
      </c>
      <c r="C13" s="244"/>
      <c r="D13" s="244">
        <v>156000</v>
      </c>
      <c r="E13" s="244">
        <v>506100</v>
      </c>
      <c r="F13" s="244">
        <v>1333900</v>
      </c>
      <c r="G13" s="83">
        <f t="shared" si="0"/>
        <v>9082102</v>
      </c>
    </row>
    <row r="14" spans="1:7" s="7" customFormat="1" ht="23.25" customHeight="1">
      <c r="A14" s="7" t="s">
        <v>10</v>
      </c>
      <c r="B14" s="244">
        <v>876544</v>
      </c>
      <c r="C14" s="244">
        <v>18605</v>
      </c>
      <c r="D14" s="244">
        <v>17521</v>
      </c>
      <c r="E14" s="244">
        <v>22077</v>
      </c>
      <c r="F14" s="244">
        <v>51587</v>
      </c>
      <c r="G14" s="83">
        <f t="shared" si="0"/>
        <v>986334</v>
      </c>
    </row>
    <row r="15" spans="1:7" s="7" customFormat="1" ht="23.25" customHeight="1">
      <c r="A15" s="7" t="s">
        <v>11</v>
      </c>
      <c r="B15" s="244">
        <v>83001</v>
      </c>
      <c r="C15" s="244">
        <v>7618</v>
      </c>
      <c r="D15" s="244">
        <v>494</v>
      </c>
      <c r="E15" s="244">
        <v>250</v>
      </c>
      <c r="F15" s="244"/>
      <c r="G15" s="83">
        <f t="shared" si="0"/>
        <v>91363</v>
      </c>
    </row>
    <row r="16" spans="1:7" s="7" customFormat="1" ht="23.25" customHeight="1">
      <c r="A16" s="7" t="s">
        <v>12</v>
      </c>
      <c r="B16" s="244">
        <v>97950806</v>
      </c>
      <c r="C16" s="244"/>
      <c r="D16" s="244">
        <v>3727691</v>
      </c>
      <c r="E16" s="244">
        <v>488491</v>
      </c>
      <c r="F16" s="244">
        <v>867080</v>
      </c>
      <c r="G16" s="83">
        <f t="shared" si="0"/>
        <v>103034068</v>
      </c>
    </row>
    <row r="17" spans="1:7" s="7" customFormat="1" ht="23.25" customHeight="1">
      <c r="A17" s="7" t="s">
        <v>13</v>
      </c>
      <c r="B17" s="244">
        <v>6682</v>
      </c>
      <c r="C17" s="244"/>
      <c r="D17" s="244"/>
      <c r="E17" s="244"/>
      <c r="F17" s="244"/>
      <c r="G17" s="83">
        <f t="shared" si="0"/>
        <v>6682</v>
      </c>
    </row>
    <row r="18" spans="1:7" s="7" customFormat="1" ht="23.25" customHeight="1">
      <c r="A18" s="7" t="s">
        <v>14</v>
      </c>
      <c r="B18" s="244">
        <v>3415832</v>
      </c>
      <c r="C18" s="244"/>
      <c r="D18" s="244"/>
      <c r="E18" s="244"/>
      <c r="F18" s="244"/>
      <c r="G18" s="83">
        <f t="shared" si="0"/>
        <v>3415832</v>
      </c>
    </row>
    <row r="19" spans="1:7" s="7" customFormat="1" ht="23.25" customHeight="1">
      <c r="A19" s="7" t="s">
        <v>15</v>
      </c>
      <c r="B19" s="244">
        <v>9269834</v>
      </c>
      <c r="C19" s="244"/>
      <c r="D19" s="244">
        <v>124536</v>
      </c>
      <c r="E19" s="244"/>
      <c r="F19" s="244">
        <v>144000</v>
      </c>
      <c r="G19" s="83">
        <f t="shared" si="0"/>
        <v>9538370</v>
      </c>
    </row>
    <row r="20" spans="1:7" s="7" customFormat="1" ht="23.25" customHeight="1">
      <c r="A20" s="7" t="s">
        <v>107</v>
      </c>
      <c r="B20" s="244">
        <v>577762</v>
      </c>
      <c r="C20" s="244"/>
      <c r="D20" s="244"/>
      <c r="E20" s="244"/>
      <c r="F20" s="244"/>
      <c r="G20" s="83">
        <f t="shared" si="0"/>
        <v>577762</v>
      </c>
    </row>
    <row r="21" spans="1:7" s="7" customFormat="1" ht="23.25" customHeight="1">
      <c r="A21" s="7" t="s">
        <v>108</v>
      </c>
      <c r="B21" s="244">
        <v>3081525</v>
      </c>
      <c r="C21" s="244"/>
      <c r="D21" s="244">
        <v>60000</v>
      </c>
      <c r="E21" s="244"/>
      <c r="F21" s="244"/>
      <c r="G21" s="83">
        <f t="shared" si="0"/>
        <v>3141525</v>
      </c>
    </row>
    <row r="22" spans="1:7" s="7" customFormat="1" ht="23.25" customHeight="1">
      <c r="B22" s="244"/>
      <c r="C22" s="244"/>
      <c r="D22" s="244"/>
      <c r="E22" s="244"/>
      <c r="F22" s="244"/>
      <c r="G22" s="83">
        <f t="shared" si="0"/>
        <v>0</v>
      </c>
    </row>
    <row r="23" spans="1:7" s="34" customFormat="1" ht="23.25" customHeight="1">
      <c r="A23" s="31" t="s">
        <v>17</v>
      </c>
      <c r="B23" s="112">
        <f>SUM(B12:B22)</f>
        <v>122767263</v>
      </c>
      <c r="C23" s="112">
        <f>SUM(C12:C22)</f>
        <v>30157</v>
      </c>
      <c r="D23" s="112">
        <f>SUM(D12:D22)</f>
        <v>4150030</v>
      </c>
      <c r="E23" s="112">
        <f>+SUM(E12:E22)</f>
        <v>1033062</v>
      </c>
      <c r="F23" s="112">
        <f>SUM(F12:F22)</f>
        <v>2431762</v>
      </c>
      <c r="G23" s="222">
        <f t="shared" si="0"/>
        <v>130412274</v>
      </c>
    </row>
    <row r="24" spans="1:7" s="11" customFormat="1" ht="25.5" customHeight="1">
      <c r="A24" s="121" t="s">
        <v>109</v>
      </c>
      <c r="B24" s="122">
        <f t="shared" ref="B24:G24" si="1">+B23/$G$23</f>
        <v>0.94137813285887495</v>
      </c>
      <c r="C24" s="122">
        <f t="shared" si="1"/>
        <v>2.312435714448166E-4</v>
      </c>
      <c r="D24" s="122">
        <f t="shared" si="1"/>
        <v>3.1822388128896519E-2</v>
      </c>
      <c r="E24" s="122">
        <f t="shared" si="1"/>
        <v>7.9215089831191805E-3</v>
      </c>
      <c r="F24" s="122">
        <f t="shared" si="1"/>
        <v>1.8646726457664561E-2</v>
      </c>
      <c r="G24" s="122">
        <f t="shared" si="1"/>
        <v>1</v>
      </c>
    </row>
    <row r="25" spans="1:7" s="11" customFormat="1" ht="15.75">
      <c r="B25" s="71"/>
      <c r="C25" s="71"/>
      <c r="D25" s="71"/>
      <c r="E25" s="71"/>
      <c r="F25" s="71"/>
      <c r="G25" s="221"/>
    </row>
    <row r="26" spans="1:7" ht="15.75">
      <c r="B26" s="60"/>
      <c r="G26" s="83"/>
    </row>
    <row r="27" spans="1:7" ht="15.75">
      <c r="A27" s="3" t="s">
        <v>18</v>
      </c>
      <c r="B27" s="83">
        <v>181620319</v>
      </c>
      <c r="C27" s="83">
        <v>365031</v>
      </c>
      <c r="D27" s="83">
        <v>6238017</v>
      </c>
      <c r="E27" s="83">
        <v>69084632</v>
      </c>
      <c r="F27" s="83">
        <v>2677833</v>
      </c>
      <c r="G27" s="83">
        <f>SUM(B27:F27)</f>
        <v>259985832</v>
      </c>
    </row>
    <row r="28" spans="1:7">
      <c r="B28" s="60"/>
    </row>
    <row r="29" spans="1:7">
      <c r="B29" s="60"/>
    </row>
    <row r="30" spans="1:7">
      <c r="B30" s="60"/>
    </row>
    <row r="31" spans="1:7">
      <c r="B31" s="60"/>
    </row>
    <row r="32" spans="1:7">
      <c r="B32" s="60"/>
    </row>
    <row r="33" spans="2:2">
      <c r="B33" s="60"/>
    </row>
    <row r="34" spans="2:2">
      <c r="B34" s="60"/>
    </row>
  </sheetData>
  <mergeCells count="1">
    <mergeCell ref="A5:G5"/>
  </mergeCells>
  <phoneticPr fontId="0" type="noConversion"/>
  <pageMargins left="0.5" right="0.5" top="2.21" bottom="1" header="0.511811024" footer="0.511811024"/>
  <pageSetup scale="65" orientation="portrait" horizontalDpi="360" verticalDpi="360" r:id="rId1"/>
  <headerFooter alignWithMargins="0">
    <oddHeader>&amp;R&amp;"Maiandra GD,Normal"&amp;18ANEXO 2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G34"/>
  <sheetViews>
    <sheetView zoomScale="65" workbookViewId="0">
      <selection activeCell="B22" sqref="B22"/>
    </sheetView>
  </sheetViews>
  <sheetFormatPr baseColWidth="10" defaultRowHeight="12.75"/>
  <cols>
    <col min="1" max="1" width="42.42578125" style="28" customWidth="1"/>
    <col min="2" max="2" width="20.42578125" style="28" customWidth="1"/>
    <col min="3" max="3" width="13.85546875" style="72" customWidth="1"/>
    <col min="4" max="4" width="15.28515625" style="72" bestFit="1" customWidth="1"/>
    <col min="5" max="5" width="16.85546875" style="73" bestFit="1" customWidth="1"/>
    <col min="6" max="6" width="16.140625" style="74" bestFit="1" customWidth="1"/>
    <col min="7" max="7" width="18.140625" style="59" customWidth="1"/>
    <col min="8" max="16384" width="11.42578125" style="22"/>
  </cols>
  <sheetData>
    <row r="1" spans="1:7" customFormat="1" ht="22.5" customHeight="1">
      <c r="A1" s="126" t="str">
        <f>+'ANEXO-1'!A1:G1</f>
        <v>Instituto Nacional de Fomento Cooperativo</v>
      </c>
      <c r="B1" s="126"/>
      <c r="C1" s="9"/>
      <c r="D1" s="9"/>
      <c r="E1" s="51"/>
      <c r="F1" s="51"/>
      <c r="G1" s="4"/>
    </row>
    <row r="2" spans="1:7" customFormat="1" ht="22.5" customHeight="1">
      <c r="A2" s="127" t="str">
        <f>+'ANEXO-1'!A2:G2</f>
        <v>-INFOCOOP-</v>
      </c>
      <c r="B2" s="127"/>
      <c r="C2" s="9"/>
      <c r="D2" s="9"/>
      <c r="E2" s="51"/>
      <c r="F2" s="51"/>
      <c r="G2" s="4"/>
    </row>
    <row r="3" spans="1:7" customFormat="1" ht="21" customHeight="1">
      <c r="A3" s="128"/>
      <c r="B3" s="128"/>
      <c r="C3" s="5"/>
      <c r="D3" s="5"/>
      <c r="E3" s="52"/>
      <c r="F3" s="52"/>
      <c r="G3" s="4"/>
    </row>
    <row r="4" spans="1:7" customFormat="1" ht="22.5" customHeight="1">
      <c r="A4" s="129" t="str">
        <f>+'ANEXO-1'!A4:G4</f>
        <v>Balance de Situación por Fondos</v>
      </c>
      <c r="B4" s="129"/>
      <c r="C4" s="12"/>
      <c r="D4" s="12"/>
      <c r="E4" s="53"/>
      <c r="F4" s="53"/>
      <c r="G4" s="4"/>
    </row>
    <row r="5" spans="1:7" ht="22.5" customHeight="1">
      <c r="A5" s="134" t="str">
        <f>+ACTIVO!A14</f>
        <v>Al 31 de marzo del 2019</v>
      </c>
      <c r="B5" s="134"/>
      <c r="C5" s="23"/>
      <c r="D5" s="23"/>
      <c r="E5" s="54"/>
      <c r="F5" s="55"/>
      <c r="G5" s="4"/>
    </row>
    <row r="6" spans="1:7" ht="22.5" customHeight="1">
      <c r="A6" s="135" t="str">
        <f>+'ANEXO-1'!A6:G6</f>
        <v>(Miles de colones)</v>
      </c>
      <c r="B6" s="135"/>
      <c r="C6" s="23"/>
      <c r="D6" s="23"/>
      <c r="E6" s="54"/>
      <c r="F6" s="55"/>
      <c r="G6" s="4"/>
    </row>
    <row r="7" spans="1:7" ht="22.5" customHeight="1">
      <c r="A7" s="23"/>
      <c r="B7" s="23"/>
      <c r="C7" s="23"/>
      <c r="D7" s="23"/>
      <c r="E7" s="54"/>
      <c r="F7" s="55"/>
      <c r="G7" s="4"/>
    </row>
    <row r="8" spans="1:7" ht="22.5" customHeight="1">
      <c r="A8" s="24" t="s">
        <v>20</v>
      </c>
      <c r="B8" s="62" t="s">
        <v>104</v>
      </c>
      <c r="C8" s="62" t="s">
        <v>101</v>
      </c>
      <c r="D8" s="62" t="s">
        <v>103</v>
      </c>
      <c r="E8" s="62" t="s">
        <v>102</v>
      </c>
      <c r="F8" s="111" t="str">
        <f>+'ANEXO-1'!F10</f>
        <v>COOP.ESC.</v>
      </c>
      <c r="G8" s="8" t="s">
        <v>105</v>
      </c>
    </row>
    <row r="9" spans="1:7" ht="22.5" customHeight="1">
      <c r="A9" s="24" t="s">
        <v>21</v>
      </c>
      <c r="B9" s="60"/>
      <c r="C9" s="63"/>
      <c r="D9" s="64"/>
      <c r="E9" s="64"/>
      <c r="F9" s="60"/>
      <c r="G9" s="117"/>
    </row>
    <row r="10" spans="1:7" ht="22.5" customHeight="1">
      <c r="A10" s="25" t="s">
        <v>22</v>
      </c>
      <c r="B10" s="244">
        <v>853139</v>
      </c>
      <c r="C10" s="244">
        <v>3914</v>
      </c>
      <c r="D10" s="244">
        <v>15245</v>
      </c>
      <c r="E10" s="244">
        <v>6933</v>
      </c>
      <c r="F10" s="244">
        <v>68816</v>
      </c>
      <c r="G10" s="83">
        <f>SUM(B10:F10)</f>
        <v>948047</v>
      </c>
    </row>
    <row r="11" spans="1:7" ht="22.5" customHeight="1">
      <c r="A11" s="25" t="s">
        <v>23</v>
      </c>
      <c r="B11" s="244">
        <v>654802</v>
      </c>
      <c r="C11" s="244"/>
      <c r="D11" s="244"/>
      <c r="E11" s="244"/>
      <c r="F11" s="244"/>
      <c r="G11" s="83">
        <f>SUM(B11:F11)</f>
        <v>654802</v>
      </c>
    </row>
    <row r="12" spans="1:7" ht="22.5" customHeight="1">
      <c r="A12" s="25" t="s">
        <v>24</v>
      </c>
      <c r="B12" s="244">
        <v>3081525</v>
      </c>
      <c r="C12" s="244"/>
      <c r="D12" s="244">
        <v>60000</v>
      </c>
      <c r="E12" s="244"/>
      <c r="F12" s="244"/>
      <c r="G12" s="83">
        <f>SUM(B12:F12)</f>
        <v>3141525</v>
      </c>
    </row>
    <row r="13" spans="1:7" s="115" customFormat="1" ht="22.5" customHeight="1" thickBot="1">
      <c r="A13" s="114" t="s">
        <v>25</v>
      </c>
      <c r="B13" s="174">
        <f>SUM(B10:B12)</f>
        <v>4589466</v>
      </c>
      <c r="C13" s="174">
        <f>SUM(C10:C12)</f>
        <v>3914</v>
      </c>
      <c r="D13" s="174">
        <f>SUM(D10:D12)</f>
        <v>75245</v>
      </c>
      <c r="E13" s="174">
        <f>SUM(E10:E12)</f>
        <v>6933</v>
      </c>
      <c r="F13" s="174">
        <f>SUM(F10:F12)</f>
        <v>68816</v>
      </c>
      <c r="G13" s="223">
        <f>SUM(B13:F13)</f>
        <v>4744374</v>
      </c>
    </row>
    <row r="14" spans="1:7" ht="22.5" customHeight="1">
      <c r="A14" s="24" t="s">
        <v>26</v>
      </c>
      <c r="B14" s="67"/>
      <c r="C14" s="66"/>
      <c r="D14" s="65"/>
      <c r="E14" s="65"/>
      <c r="F14" s="67"/>
      <c r="G14" s="83"/>
    </row>
    <row r="15" spans="1:7" ht="22.5" customHeight="1">
      <c r="A15" s="25" t="s">
        <v>27</v>
      </c>
      <c r="B15" s="244">
        <v>112459195</v>
      </c>
      <c r="C15" s="244"/>
      <c r="D15" s="244">
        <v>580661</v>
      </c>
      <c r="E15" s="244">
        <v>43000</v>
      </c>
      <c r="F15" s="244">
        <v>215000</v>
      </c>
      <c r="G15" s="83">
        <f t="shared" ref="G15:G26" si="0">SUM(B15:F15)</f>
        <v>113297856</v>
      </c>
    </row>
    <row r="16" spans="1:7" customFormat="1" ht="22.5" customHeight="1">
      <c r="A16" s="7" t="s">
        <v>28</v>
      </c>
      <c r="B16" s="244">
        <v>20809211</v>
      </c>
      <c r="C16" s="244">
        <v>26243</v>
      </c>
      <c r="D16" s="244">
        <v>4307225</v>
      </c>
      <c r="E16" s="244">
        <v>1129064</v>
      </c>
      <c r="F16" s="244">
        <v>2233088</v>
      </c>
      <c r="G16" s="83">
        <f t="shared" si="0"/>
        <v>28504831</v>
      </c>
    </row>
    <row r="17" spans="1:7" ht="22.5" customHeight="1">
      <c r="A17" s="25" t="s">
        <v>29</v>
      </c>
      <c r="B17" s="244">
        <v>70242</v>
      </c>
      <c r="C17" s="244"/>
      <c r="D17" s="244"/>
      <c r="E17" s="244"/>
      <c r="F17" s="244"/>
      <c r="G17" s="83">
        <f t="shared" si="0"/>
        <v>70242</v>
      </c>
    </row>
    <row r="18" spans="1:7" ht="22.5" customHeight="1">
      <c r="A18" s="25" t="s">
        <v>30</v>
      </c>
      <c r="B18" s="244">
        <v>1251911</v>
      </c>
      <c r="C18" s="244"/>
      <c r="D18" s="244"/>
      <c r="E18" s="244"/>
      <c r="F18" s="244"/>
      <c r="G18" s="83">
        <f t="shared" si="0"/>
        <v>1251911</v>
      </c>
    </row>
    <row r="19" spans="1:7" ht="22.5" customHeight="1">
      <c r="A19" s="25" t="s">
        <v>31</v>
      </c>
      <c r="B19" s="244">
        <v>55993</v>
      </c>
      <c r="C19" s="244"/>
      <c r="D19" s="244"/>
      <c r="E19" s="244"/>
      <c r="F19" s="244">
        <v>153356</v>
      </c>
      <c r="G19" s="83">
        <f t="shared" si="0"/>
        <v>209349</v>
      </c>
    </row>
    <row r="20" spans="1:7" ht="22.5" customHeight="1">
      <c r="A20" s="25" t="s">
        <v>172</v>
      </c>
      <c r="B20" s="82">
        <v>-1876698</v>
      </c>
      <c r="C20" s="82"/>
      <c r="D20" s="270">
        <v>-277590</v>
      </c>
      <c r="E20" s="82">
        <v>-2285</v>
      </c>
      <c r="F20" s="270"/>
      <c r="G20" s="83">
        <f t="shared" si="0"/>
        <v>-2156573</v>
      </c>
    </row>
    <row r="21" spans="1:7" ht="22.5" customHeight="1">
      <c r="A21" s="277" t="s">
        <v>198</v>
      </c>
      <c r="B21" s="82">
        <v>-21593725</v>
      </c>
      <c r="C21" s="82"/>
      <c r="D21" s="270">
        <v>-614672</v>
      </c>
      <c r="E21" s="82">
        <v>-167927</v>
      </c>
      <c r="F21" s="270">
        <v>-288091</v>
      </c>
      <c r="G21" s="83">
        <f t="shared" si="0"/>
        <v>-22664415</v>
      </c>
    </row>
    <row r="22" spans="1:7" ht="22.5" customHeight="1" thickBot="1">
      <c r="A22" s="116" t="s">
        <v>114</v>
      </c>
      <c r="B22" s="176">
        <f>+'ANEXO 2'!B38</f>
        <v>7001668</v>
      </c>
      <c r="C22" s="245">
        <f>+'ANEXO 2'!C38</f>
        <v>0</v>
      </c>
      <c r="D22" s="245">
        <f>+'ANEXO 2'!D38</f>
        <v>79161</v>
      </c>
      <c r="E22" s="245">
        <f>+'ANEXO 2'!E38</f>
        <v>24277</v>
      </c>
      <c r="F22" s="245">
        <f>+'ANEXO 2'!F38</f>
        <v>49593</v>
      </c>
      <c r="G22" s="224">
        <f t="shared" si="0"/>
        <v>7154699</v>
      </c>
    </row>
    <row r="23" spans="1:7" ht="22.5" customHeight="1">
      <c r="A23" s="116"/>
      <c r="B23" s="175"/>
      <c r="C23" s="175"/>
      <c r="D23" s="175"/>
      <c r="E23" s="175"/>
      <c r="F23" s="175"/>
      <c r="G23" s="83">
        <f t="shared" si="0"/>
        <v>0</v>
      </c>
    </row>
    <row r="24" spans="1:7" s="1" customFormat="1" ht="15" customHeight="1">
      <c r="A24" s="16" t="s">
        <v>33</v>
      </c>
      <c r="B24" s="113">
        <f t="shared" ref="B24:F24" si="1">SUM(B15:B23)</f>
        <v>118177797</v>
      </c>
      <c r="C24" s="113">
        <f t="shared" si="1"/>
        <v>26243</v>
      </c>
      <c r="D24" s="113">
        <f t="shared" si="1"/>
        <v>4074785</v>
      </c>
      <c r="E24" s="113">
        <f t="shared" si="1"/>
        <v>1026129</v>
      </c>
      <c r="F24" s="113">
        <f t="shared" si="1"/>
        <v>2362946</v>
      </c>
      <c r="G24" s="68">
        <f t="shared" si="0"/>
        <v>125667900</v>
      </c>
    </row>
    <row r="25" spans="1:7" s="1" customFormat="1" ht="15" customHeight="1">
      <c r="A25" s="16"/>
      <c r="B25" s="83"/>
      <c r="C25" s="83"/>
      <c r="D25" s="83"/>
      <c r="E25" s="83"/>
      <c r="F25" s="83"/>
      <c r="G25" s="83">
        <f t="shared" si="0"/>
        <v>0</v>
      </c>
    </row>
    <row r="26" spans="1:7" s="1" customFormat="1" ht="18" customHeight="1">
      <c r="A26" s="16" t="s">
        <v>34</v>
      </c>
      <c r="B26" s="68">
        <f>+B13+B24</f>
        <v>122767263</v>
      </c>
      <c r="C26" s="68">
        <f>+C13+C24</f>
        <v>30157</v>
      </c>
      <c r="D26" s="68">
        <f>+D13+D24</f>
        <v>4150030</v>
      </c>
      <c r="E26" s="68">
        <f>+E13+E24</f>
        <v>1033062</v>
      </c>
      <c r="F26" s="68">
        <f>+F13+F24</f>
        <v>2431762</v>
      </c>
      <c r="G26" s="68">
        <f t="shared" si="0"/>
        <v>130412274</v>
      </c>
    </row>
    <row r="27" spans="1:7" ht="15.75">
      <c r="A27" s="27"/>
      <c r="B27" s="71"/>
      <c r="C27" s="69"/>
      <c r="D27" s="70"/>
      <c r="E27" s="70"/>
      <c r="F27" s="71"/>
      <c r="G27" s="83"/>
    </row>
    <row r="28" spans="1:7" ht="16.5" thickBot="1">
      <c r="A28" s="16" t="s">
        <v>110</v>
      </c>
      <c r="B28" s="110">
        <f>+B26/$G$26</f>
        <v>0.94137813285887495</v>
      </c>
      <c r="C28" s="110">
        <f>+C26/$G$26</f>
        <v>2.312435714448166E-4</v>
      </c>
      <c r="D28" s="110">
        <f>+D26/$G$26</f>
        <v>3.1822388128896519E-2</v>
      </c>
      <c r="E28" s="110">
        <f>+E26/$G$26</f>
        <v>7.9215089831191805E-3</v>
      </c>
      <c r="F28" s="110">
        <f>+F26/$G$26</f>
        <v>1.8646726457664561E-2</v>
      </c>
      <c r="G28" s="182">
        <f>SUM(B28:F28)</f>
        <v>0.99999999999999989</v>
      </c>
    </row>
    <row r="29" spans="1:7">
      <c r="B29" s="74"/>
      <c r="D29" s="73"/>
      <c r="G29" s="225"/>
    </row>
    <row r="30" spans="1:7">
      <c r="B30" s="74"/>
      <c r="C30" s="76"/>
      <c r="D30" s="73"/>
      <c r="G30" s="225"/>
    </row>
    <row r="31" spans="1:7" ht="15.75">
      <c r="A31" s="3" t="s">
        <v>35</v>
      </c>
      <c r="B31" s="83">
        <f>+'ANEXO-1'!B27</f>
        <v>181620319</v>
      </c>
      <c r="C31" s="83">
        <f>+'ANEXO-1'!C27</f>
        <v>365031</v>
      </c>
      <c r="D31" s="83">
        <f>+'ANEXO-1'!D27</f>
        <v>6238017</v>
      </c>
      <c r="E31" s="83">
        <f>+'ANEXO-1'!E27</f>
        <v>69084632</v>
      </c>
      <c r="F31" s="83">
        <f>+'ANEXO-1'!F27</f>
        <v>2677833</v>
      </c>
      <c r="G31" s="83">
        <f>SUM(B31:F31)</f>
        <v>259985832</v>
      </c>
    </row>
    <row r="32" spans="1:7">
      <c r="B32" s="74"/>
      <c r="D32" s="73"/>
    </row>
    <row r="33" spans="2:4">
      <c r="B33" s="74"/>
      <c r="D33" s="73"/>
    </row>
    <row r="34" spans="2:4">
      <c r="B34" s="74"/>
    </row>
  </sheetData>
  <phoneticPr fontId="0" type="noConversion"/>
  <pageMargins left="0.5" right="0.5" top="1.5" bottom="1" header="0.511811024" footer="0.511811024"/>
  <pageSetup scale="68" orientation="portrait" horizontalDpi="360" verticalDpi="360" r:id="rId1"/>
  <headerFooter alignWithMargins="0">
    <oddHeader>&amp;R&amp;"Maiandra GD,Normal"&amp;18ANEXO 2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79"/>
  <sheetViews>
    <sheetView zoomScale="75" workbookViewId="0">
      <selection activeCell="B36" sqref="B36"/>
    </sheetView>
  </sheetViews>
  <sheetFormatPr baseColWidth="10" defaultRowHeight="12.75"/>
  <cols>
    <col min="1" max="1" width="35.140625" customWidth="1"/>
    <col min="2" max="2" width="14" bestFit="1" customWidth="1"/>
    <col min="4" max="4" width="11.140625" bestFit="1" customWidth="1"/>
    <col min="5" max="5" width="11.28515625" customWidth="1"/>
    <col min="6" max="6" width="15.42578125" customWidth="1"/>
    <col min="7" max="7" width="14" bestFit="1" customWidth="1"/>
    <col min="8" max="8" width="3.42578125" customWidth="1"/>
  </cols>
  <sheetData>
    <row r="1" spans="1:7" ht="18.75">
      <c r="A1" s="126" t="str">
        <f>+'ANEXO-1'!A1:G1</f>
        <v>Instituto Nacional de Fomento Cooperativo</v>
      </c>
      <c r="B1" s="126"/>
      <c r="C1" s="9"/>
      <c r="D1" s="9"/>
      <c r="E1" s="9"/>
      <c r="F1" s="9"/>
      <c r="G1" s="4"/>
    </row>
    <row r="2" spans="1:7" ht="18.75">
      <c r="A2" s="127" t="str">
        <f>+'ANEXO-1.1'!A2</f>
        <v>-INFOCOOP-</v>
      </c>
      <c r="B2" s="127"/>
      <c r="C2" s="9"/>
      <c r="D2" s="9"/>
      <c r="E2" s="9"/>
      <c r="F2" s="9"/>
      <c r="G2" s="4"/>
    </row>
    <row r="3" spans="1:7" ht="15">
      <c r="A3" s="128"/>
      <c r="B3" s="128"/>
      <c r="C3" s="5"/>
      <c r="D3" s="5"/>
      <c r="E3" s="5"/>
      <c r="F3" s="5"/>
      <c r="G3" s="4"/>
    </row>
    <row r="4" spans="1:7" ht="23.25">
      <c r="A4" s="129" t="s">
        <v>113</v>
      </c>
      <c r="B4" s="129"/>
      <c r="C4" s="12"/>
      <c r="D4" s="12"/>
      <c r="E4" s="12"/>
      <c r="F4" s="12"/>
      <c r="G4" s="4"/>
    </row>
    <row r="5" spans="1:7" s="22" customFormat="1" ht="23.25">
      <c r="A5" s="134" t="str">
        <f>+RESULTADOS!A5</f>
        <v>del 01de enero al 31 de marzo del 2019</v>
      </c>
      <c r="B5" s="134"/>
      <c r="C5" s="23"/>
      <c r="D5" s="23"/>
      <c r="E5" s="23"/>
      <c r="F5" s="23"/>
      <c r="G5" s="30"/>
    </row>
    <row r="6" spans="1:7" ht="15.75">
      <c r="A6" s="135"/>
      <c r="B6" s="135"/>
      <c r="C6" s="23"/>
      <c r="D6" s="23"/>
      <c r="E6" s="23"/>
      <c r="F6" s="35"/>
      <c r="G6" s="4"/>
    </row>
    <row r="7" spans="1:7" ht="15.75">
      <c r="A7" s="135" t="str">
        <f>+ACTIVO!A16</f>
        <v>(Miles de colones)</v>
      </c>
      <c r="B7" s="135"/>
      <c r="C7" s="23"/>
      <c r="D7" s="23"/>
      <c r="E7" s="23"/>
      <c r="F7" s="35"/>
      <c r="G7" s="4"/>
    </row>
    <row r="8" spans="1:7" ht="15.75">
      <c r="A8" s="13"/>
      <c r="B8" s="13"/>
      <c r="C8" s="13"/>
      <c r="D8" s="13"/>
      <c r="E8" s="13"/>
      <c r="F8" s="13"/>
    </row>
    <row r="9" spans="1:7" ht="19.5">
      <c r="A9" s="17"/>
      <c r="B9" s="62" t="s">
        <v>104</v>
      </c>
      <c r="C9" s="62" t="s">
        <v>101</v>
      </c>
      <c r="D9" s="62" t="s">
        <v>103</v>
      </c>
      <c r="E9" s="62" t="s">
        <v>102</v>
      </c>
      <c r="F9" s="62" t="s">
        <v>130</v>
      </c>
      <c r="G9" s="62" t="s">
        <v>105</v>
      </c>
    </row>
    <row r="10" spans="1:7" ht="19.5">
      <c r="A10" s="36" t="s">
        <v>37</v>
      </c>
    </row>
    <row r="11" spans="1:7">
      <c r="B11" s="208"/>
      <c r="C11" s="208"/>
      <c r="D11" s="208"/>
      <c r="E11" s="208"/>
      <c r="F11" s="208"/>
      <c r="G11" s="38"/>
    </row>
    <row r="12" spans="1:7">
      <c r="A12" t="s">
        <v>38</v>
      </c>
      <c r="B12" s="242">
        <v>2314246</v>
      </c>
      <c r="C12" s="242"/>
      <c r="D12" s="242">
        <v>77092</v>
      </c>
      <c r="E12" s="242">
        <v>15118</v>
      </c>
      <c r="F12" s="242">
        <v>25241</v>
      </c>
      <c r="G12" s="137">
        <f t="shared" ref="G12:G36" si="0">+SUM(B12:F12)</f>
        <v>2431697</v>
      </c>
    </row>
    <row r="13" spans="1:7">
      <c r="A13" t="s">
        <v>39</v>
      </c>
      <c r="B13" s="242">
        <v>83171</v>
      </c>
      <c r="C13" s="242"/>
      <c r="D13" s="242">
        <v>1962</v>
      </c>
      <c r="E13" s="242">
        <v>9159</v>
      </c>
      <c r="F13" s="242">
        <v>24352</v>
      </c>
      <c r="G13" s="137">
        <f t="shared" si="0"/>
        <v>118644</v>
      </c>
    </row>
    <row r="14" spans="1:7">
      <c r="A14" t="s">
        <v>40</v>
      </c>
      <c r="B14" s="242">
        <v>20419</v>
      </c>
      <c r="C14" s="242"/>
      <c r="D14" s="242">
        <v>107</v>
      </c>
      <c r="E14" s="242"/>
      <c r="F14" s="242"/>
      <c r="G14" s="137">
        <f t="shared" si="0"/>
        <v>20526</v>
      </c>
    </row>
    <row r="15" spans="1:7">
      <c r="B15" s="39"/>
      <c r="C15" s="39"/>
      <c r="D15" s="39"/>
      <c r="E15" s="39"/>
      <c r="F15" s="39"/>
      <c r="G15" s="137"/>
    </row>
    <row r="16" spans="1:7" s="1" customFormat="1">
      <c r="A16" s="37" t="s">
        <v>41</v>
      </c>
      <c r="B16" s="40">
        <f t="shared" ref="B16:F16" si="1">SUM(B12:B14)</f>
        <v>2417836</v>
      </c>
      <c r="C16" s="40">
        <f t="shared" si="1"/>
        <v>0</v>
      </c>
      <c r="D16" s="40">
        <f t="shared" si="1"/>
        <v>79161</v>
      </c>
      <c r="E16" s="40">
        <f t="shared" si="1"/>
        <v>24277</v>
      </c>
      <c r="F16" s="40">
        <f t="shared" si="1"/>
        <v>49593</v>
      </c>
      <c r="G16" s="226">
        <f t="shared" si="0"/>
        <v>2570867</v>
      </c>
    </row>
    <row r="17" spans="1:9">
      <c r="B17" s="38"/>
      <c r="C17" s="38"/>
      <c r="D17" s="38"/>
      <c r="E17" s="38"/>
      <c r="F17" s="38"/>
      <c r="G17" s="137"/>
    </row>
    <row r="18" spans="1:9" ht="19.5">
      <c r="A18" s="36" t="s">
        <v>42</v>
      </c>
      <c r="B18" s="38"/>
      <c r="C18" s="38"/>
      <c r="D18" s="38"/>
      <c r="E18" s="38"/>
      <c r="F18" s="38"/>
      <c r="G18" s="137"/>
    </row>
    <row r="19" spans="1:9">
      <c r="B19" s="38"/>
      <c r="C19" s="38"/>
      <c r="D19" s="38"/>
      <c r="E19" s="38"/>
      <c r="F19" s="38"/>
      <c r="G19" s="137"/>
    </row>
    <row r="20" spans="1:9">
      <c r="A20" t="s">
        <v>111</v>
      </c>
      <c r="B20" s="242">
        <v>800774</v>
      </c>
      <c r="C20" s="242"/>
      <c r="D20" s="242"/>
      <c r="E20" s="242"/>
      <c r="F20" s="242"/>
      <c r="G20" s="137">
        <f t="shared" si="0"/>
        <v>800774</v>
      </c>
    </row>
    <row r="21" spans="1:9">
      <c r="A21" t="s">
        <v>44</v>
      </c>
      <c r="B21" s="242">
        <v>547042</v>
      </c>
      <c r="C21" s="242"/>
      <c r="D21" s="242"/>
      <c r="E21" s="242"/>
      <c r="F21" s="242"/>
      <c r="G21" s="137">
        <f t="shared" si="0"/>
        <v>547042</v>
      </c>
      <c r="I21" s="38" t="s">
        <v>19</v>
      </c>
    </row>
    <row r="22" spans="1:9">
      <c r="A22" t="s">
        <v>45</v>
      </c>
      <c r="B22" s="242"/>
      <c r="C22" s="242"/>
      <c r="D22" s="242"/>
      <c r="E22" s="242"/>
      <c r="F22" s="242"/>
      <c r="G22" s="137">
        <f t="shared" si="0"/>
        <v>0</v>
      </c>
    </row>
    <row r="23" spans="1:9">
      <c r="A23" t="s">
        <v>112</v>
      </c>
      <c r="B23" s="208"/>
      <c r="C23" s="208"/>
      <c r="D23" s="208"/>
      <c r="E23" s="208"/>
      <c r="F23" s="208"/>
      <c r="G23" s="137">
        <f t="shared" si="0"/>
        <v>0</v>
      </c>
    </row>
    <row r="24" spans="1:9">
      <c r="A24" t="s">
        <v>48</v>
      </c>
      <c r="B24" s="242"/>
      <c r="C24" s="242"/>
      <c r="D24" s="242"/>
      <c r="E24" s="242"/>
      <c r="F24" s="242"/>
      <c r="G24" s="137">
        <f t="shared" si="0"/>
        <v>0</v>
      </c>
    </row>
    <row r="25" spans="1:9">
      <c r="A25" t="s">
        <v>49</v>
      </c>
      <c r="B25" s="242">
        <v>28641</v>
      </c>
      <c r="C25" s="242"/>
      <c r="D25" s="242"/>
      <c r="E25" s="242"/>
      <c r="F25" s="242"/>
      <c r="G25" s="137">
        <f t="shared" si="0"/>
        <v>28641</v>
      </c>
    </row>
    <row r="26" spans="1:9">
      <c r="A26" t="s">
        <v>50</v>
      </c>
      <c r="B26" s="243">
        <v>18227</v>
      </c>
      <c r="C26" s="243"/>
      <c r="D26" s="243"/>
      <c r="E26" s="243"/>
      <c r="F26" s="243"/>
      <c r="G26" s="137">
        <f t="shared" si="0"/>
        <v>18227</v>
      </c>
    </row>
    <row r="27" spans="1:9" s="1" customFormat="1">
      <c r="A27" s="37" t="s">
        <v>51</v>
      </c>
      <c r="B27" s="40">
        <f>SUM(B20:B26)</f>
        <v>1394684</v>
      </c>
      <c r="C27" s="40">
        <f>SUM(C20:C26)</f>
        <v>0</v>
      </c>
      <c r="D27" s="40">
        <f>SUM(D20:D26)</f>
        <v>0</v>
      </c>
      <c r="E27" s="40">
        <f>SUM(E20:E26)</f>
        <v>0</v>
      </c>
      <c r="F27" s="40">
        <f>SUM(F20:F26)</f>
        <v>0</v>
      </c>
      <c r="G27" s="227">
        <f t="shared" si="0"/>
        <v>1394684</v>
      </c>
    </row>
    <row r="28" spans="1:9" s="1" customFormat="1">
      <c r="A28" s="37" t="s">
        <v>52</v>
      </c>
      <c r="B28" s="40">
        <f>+B16-B27</f>
        <v>1023152</v>
      </c>
      <c r="C28" s="40">
        <f>+C16-C27</f>
        <v>0</v>
      </c>
      <c r="D28" s="40">
        <f>+D16-D27</f>
        <v>79161</v>
      </c>
      <c r="E28" s="40">
        <f>+E16-E27</f>
        <v>24277</v>
      </c>
      <c r="F28" s="40">
        <f>+F16-F27</f>
        <v>49593</v>
      </c>
      <c r="G28" s="226">
        <f t="shared" si="0"/>
        <v>1176183</v>
      </c>
    </row>
    <row r="29" spans="1:9">
      <c r="B29" s="38"/>
      <c r="C29" s="38"/>
      <c r="D29" s="38"/>
      <c r="E29" s="38"/>
      <c r="F29" s="38"/>
      <c r="G29" s="137"/>
    </row>
    <row r="30" spans="1:9" ht="19.5">
      <c r="A30" s="36" t="s">
        <v>40</v>
      </c>
      <c r="B30" s="38"/>
      <c r="C30" s="38"/>
      <c r="D30" s="38"/>
      <c r="E30" s="38"/>
      <c r="F30" s="38"/>
      <c r="G30" s="137"/>
    </row>
    <row r="31" spans="1:9">
      <c r="B31" s="38"/>
      <c r="C31" s="38"/>
      <c r="D31" s="38"/>
      <c r="E31" s="38"/>
      <c r="F31" s="38"/>
      <c r="G31" s="137"/>
    </row>
    <row r="32" spans="1:9">
      <c r="A32" s="328" t="s">
        <v>245</v>
      </c>
      <c r="B32" s="242">
        <v>24975</v>
      </c>
      <c r="C32" s="242"/>
      <c r="D32" s="242"/>
      <c r="E32" s="242"/>
      <c r="F32" s="242"/>
      <c r="G32" s="137">
        <f t="shared" si="0"/>
        <v>24975</v>
      </c>
    </row>
    <row r="33" spans="1:7">
      <c r="A33" t="s">
        <v>53</v>
      </c>
      <c r="B33" s="242"/>
      <c r="C33" s="242"/>
      <c r="D33" s="242"/>
      <c r="E33" s="242"/>
      <c r="F33" s="242"/>
      <c r="G33" s="137">
        <f t="shared" si="0"/>
        <v>0</v>
      </c>
    </row>
    <row r="34" spans="1:7">
      <c r="A34" t="s">
        <v>46</v>
      </c>
      <c r="B34" s="242">
        <v>-282493</v>
      </c>
      <c r="C34" s="242"/>
      <c r="D34" s="242"/>
      <c r="E34" s="242"/>
      <c r="F34" s="242"/>
      <c r="G34" s="137">
        <f t="shared" ref="G34" si="2">+SUM(B34:F34)</f>
        <v>-282493</v>
      </c>
    </row>
    <row r="35" spans="1:7">
      <c r="A35" t="s">
        <v>118</v>
      </c>
      <c r="B35" s="242">
        <v>6236034</v>
      </c>
      <c r="C35" s="242"/>
      <c r="D35" s="242"/>
      <c r="E35" s="242"/>
      <c r="F35" s="242"/>
      <c r="G35" s="137">
        <f t="shared" si="0"/>
        <v>6236034</v>
      </c>
    </row>
    <row r="36" spans="1:7" s="1" customFormat="1" ht="13.5" thickBot="1">
      <c r="A36" s="37" t="s">
        <v>54</v>
      </c>
      <c r="B36" s="178">
        <f>SUM(B32:B35)</f>
        <v>5978516</v>
      </c>
      <c r="C36" s="178">
        <f t="shared" ref="C36:F36" si="3">+C32+C33+C35</f>
        <v>0</v>
      </c>
      <c r="D36" s="178">
        <f t="shared" si="3"/>
        <v>0</v>
      </c>
      <c r="E36" s="178">
        <f t="shared" si="3"/>
        <v>0</v>
      </c>
      <c r="F36" s="178">
        <f t="shared" si="3"/>
        <v>0</v>
      </c>
      <c r="G36" s="179">
        <f t="shared" si="0"/>
        <v>5978516</v>
      </c>
    </row>
    <row r="37" spans="1:7" s="1" customFormat="1">
      <c r="A37" s="37"/>
      <c r="B37" s="177"/>
      <c r="C37" s="177"/>
      <c r="D37" s="177"/>
      <c r="E37" s="177"/>
      <c r="F37" s="177"/>
      <c r="G37" s="137"/>
    </row>
    <row r="38" spans="1:7" s="1" customFormat="1" ht="13.5" thickBot="1">
      <c r="A38" s="37" t="s">
        <v>55</v>
      </c>
      <c r="B38" s="180">
        <f>+B28+B36</f>
        <v>7001668</v>
      </c>
      <c r="C38" s="180">
        <f>+C28+C36</f>
        <v>0</v>
      </c>
      <c r="D38" s="180">
        <f>+D28+D36</f>
        <v>79161</v>
      </c>
      <c r="E38" s="180">
        <f>+E28+E36</f>
        <v>24277</v>
      </c>
      <c r="F38" s="180">
        <f>+F28+F36</f>
        <v>49593</v>
      </c>
      <c r="G38" s="181">
        <f>+SUM(B38:F38)</f>
        <v>7154699</v>
      </c>
    </row>
    <row r="39" spans="1:7">
      <c r="B39" s="38"/>
      <c r="C39" s="38"/>
      <c r="D39" s="38"/>
      <c r="E39" s="38"/>
      <c r="F39" s="38"/>
      <c r="G39" s="38"/>
    </row>
    <row r="40" spans="1:7">
      <c r="B40" s="38"/>
      <c r="C40" s="38" t="s">
        <v>19</v>
      </c>
      <c r="D40" s="38"/>
      <c r="E40" s="38"/>
      <c r="F40" s="38"/>
      <c r="G40" s="38"/>
    </row>
    <row r="41" spans="1:7">
      <c r="C41" s="38"/>
      <c r="D41" s="38"/>
      <c r="E41" s="38"/>
      <c r="F41" s="38"/>
      <c r="G41" s="38"/>
    </row>
    <row r="42" spans="1:7">
      <c r="C42" s="38"/>
      <c r="D42" s="38"/>
      <c r="E42" s="38"/>
      <c r="F42" s="38"/>
      <c r="G42" s="38"/>
    </row>
    <row r="43" spans="1:7">
      <c r="C43" s="38"/>
      <c r="D43" s="38"/>
      <c r="E43" s="38"/>
      <c r="F43" s="38"/>
      <c r="G43" s="38"/>
    </row>
    <row r="44" spans="1:7">
      <c r="C44" s="38"/>
      <c r="D44" s="38"/>
      <c r="E44" s="38"/>
      <c r="F44" s="38"/>
      <c r="G44" s="38"/>
    </row>
    <row r="45" spans="1:7">
      <c r="C45" s="38"/>
      <c r="D45" s="38"/>
      <c r="E45" s="38"/>
      <c r="F45" s="38"/>
      <c r="G45" s="38"/>
    </row>
    <row r="46" spans="1:7">
      <c r="C46" s="38"/>
      <c r="D46" s="38"/>
      <c r="E46" s="38"/>
      <c r="F46" s="38"/>
      <c r="G46" s="38"/>
    </row>
    <row r="47" spans="1:7">
      <c r="C47" s="38"/>
      <c r="D47" s="38"/>
      <c r="E47" s="38"/>
      <c r="F47" s="38"/>
      <c r="G47" s="38"/>
    </row>
    <row r="48" spans="1:7">
      <c r="C48" s="38"/>
      <c r="D48" s="38"/>
      <c r="E48" s="38"/>
      <c r="F48" s="38"/>
      <c r="G48" s="38"/>
    </row>
    <row r="49" spans="3:7">
      <c r="C49" s="38"/>
      <c r="D49" s="38"/>
      <c r="E49" s="38"/>
      <c r="F49" s="38"/>
      <c r="G49" s="38"/>
    </row>
    <row r="50" spans="3:7">
      <c r="C50" s="38"/>
      <c r="D50" s="38"/>
      <c r="E50" s="38"/>
      <c r="F50" s="38"/>
      <c r="G50" s="38"/>
    </row>
    <row r="51" spans="3:7">
      <c r="C51" s="38"/>
      <c r="D51" s="38"/>
      <c r="E51" s="38"/>
      <c r="F51" s="38"/>
      <c r="G51" s="38"/>
    </row>
    <row r="52" spans="3:7">
      <c r="C52" s="38"/>
      <c r="D52" s="38"/>
      <c r="E52" s="38"/>
      <c r="F52" s="38"/>
      <c r="G52" s="38"/>
    </row>
    <row r="53" spans="3:7">
      <c r="C53" s="38"/>
      <c r="D53" s="38"/>
      <c r="E53" s="38"/>
      <c r="F53" s="38"/>
      <c r="G53" s="38"/>
    </row>
    <row r="54" spans="3:7">
      <c r="C54" s="38"/>
      <c r="D54" s="38"/>
      <c r="E54" s="38"/>
      <c r="F54" s="38"/>
      <c r="G54" s="38"/>
    </row>
    <row r="55" spans="3:7">
      <c r="C55" s="38"/>
      <c r="D55" s="38"/>
      <c r="E55" s="38"/>
      <c r="F55" s="38"/>
      <c r="G55" s="38"/>
    </row>
    <row r="56" spans="3:7">
      <c r="C56" s="38"/>
      <c r="D56" s="38"/>
      <c r="E56" s="38"/>
      <c r="F56" s="38"/>
      <c r="G56" s="38"/>
    </row>
    <row r="57" spans="3:7">
      <c r="C57" s="38"/>
      <c r="D57" s="38"/>
      <c r="E57" s="38"/>
      <c r="F57" s="38"/>
      <c r="G57" s="38"/>
    </row>
    <row r="58" spans="3:7">
      <c r="C58" s="38"/>
      <c r="D58" s="38"/>
      <c r="E58" s="38"/>
      <c r="F58" s="38"/>
      <c r="G58" s="38"/>
    </row>
    <row r="59" spans="3:7">
      <c r="C59" s="38"/>
      <c r="D59" s="38"/>
      <c r="E59" s="38"/>
      <c r="F59" s="38"/>
      <c r="G59" s="38"/>
    </row>
    <row r="60" spans="3:7">
      <c r="C60" s="38"/>
      <c r="D60" s="38"/>
      <c r="E60" s="38"/>
      <c r="F60" s="38"/>
      <c r="G60" s="38"/>
    </row>
    <row r="61" spans="3:7">
      <c r="C61" s="38"/>
      <c r="D61" s="38"/>
      <c r="E61" s="38"/>
      <c r="F61" s="38"/>
      <c r="G61" s="38"/>
    </row>
    <row r="62" spans="3:7">
      <c r="C62" s="38"/>
      <c r="D62" s="38"/>
      <c r="E62" s="38"/>
      <c r="F62" s="38"/>
      <c r="G62" s="38"/>
    </row>
    <row r="63" spans="3:7">
      <c r="C63" s="38"/>
      <c r="D63" s="38"/>
      <c r="E63" s="38"/>
      <c r="F63" s="38"/>
      <c r="G63" s="38"/>
    </row>
    <row r="64" spans="3:7">
      <c r="C64" s="38"/>
      <c r="D64" s="38"/>
      <c r="E64" s="38"/>
      <c r="F64" s="38"/>
      <c r="G64" s="38"/>
    </row>
    <row r="65" spans="3:7">
      <c r="C65" s="38"/>
      <c r="D65" s="38"/>
      <c r="E65" s="38"/>
      <c r="F65" s="38"/>
      <c r="G65" s="38"/>
    </row>
    <row r="66" spans="3:7">
      <c r="C66" s="38"/>
      <c r="D66" s="38"/>
      <c r="E66" s="38"/>
      <c r="F66" s="38"/>
      <c r="G66" s="38"/>
    </row>
    <row r="67" spans="3:7">
      <c r="C67" s="38"/>
      <c r="D67" s="38"/>
      <c r="E67" s="38"/>
      <c r="F67" s="38"/>
      <c r="G67" s="38"/>
    </row>
    <row r="68" spans="3:7">
      <c r="C68" s="38"/>
      <c r="D68" s="38"/>
      <c r="E68" s="38"/>
      <c r="F68" s="38"/>
      <c r="G68" s="38"/>
    </row>
    <row r="69" spans="3:7">
      <c r="C69" s="38"/>
      <c r="D69" s="38"/>
      <c r="E69" s="38"/>
      <c r="F69" s="38"/>
      <c r="G69" s="38"/>
    </row>
    <row r="70" spans="3:7">
      <c r="C70" s="38"/>
      <c r="D70" s="38"/>
      <c r="E70" s="38"/>
      <c r="F70" s="38"/>
      <c r="G70" s="38"/>
    </row>
    <row r="71" spans="3:7">
      <c r="C71" s="38"/>
      <c r="D71" s="38"/>
      <c r="E71" s="38"/>
      <c r="F71" s="38"/>
      <c r="G71" s="38"/>
    </row>
    <row r="72" spans="3:7">
      <c r="C72" s="38"/>
      <c r="D72" s="38"/>
      <c r="E72" s="38"/>
      <c r="F72" s="38"/>
      <c r="G72" s="38"/>
    </row>
    <row r="73" spans="3:7">
      <c r="C73" s="38"/>
      <c r="D73" s="38"/>
      <c r="E73" s="38"/>
      <c r="F73" s="38"/>
      <c r="G73" s="38"/>
    </row>
    <row r="74" spans="3:7">
      <c r="C74" s="38"/>
      <c r="D74" s="38"/>
      <c r="E74" s="38"/>
      <c r="F74" s="38"/>
      <c r="G74" s="38"/>
    </row>
    <row r="75" spans="3:7">
      <c r="C75" s="38"/>
      <c r="D75" s="38"/>
      <c r="E75" s="38"/>
      <c r="F75" s="38"/>
      <c r="G75" s="38"/>
    </row>
    <row r="76" spans="3:7">
      <c r="C76" s="38"/>
      <c r="D76" s="38"/>
      <c r="E76" s="38"/>
      <c r="F76" s="38"/>
      <c r="G76" s="38"/>
    </row>
    <row r="77" spans="3:7">
      <c r="C77" s="38"/>
      <c r="D77" s="38"/>
      <c r="E77" s="38"/>
      <c r="F77" s="38"/>
      <c r="G77" s="38"/>
    </row>
    <row r="78" spans="3:7">
      <c r="C78" s="38"/>
      <c r="D78" s="38"/>
      <c r="E78" s="38"/>
      <c r="F78" s="38"/>
      <c r="G78" s="38"/>
    </row>
    <row r="79" spans="3:7">
      <c r="C79" s="38"/>
      <c r="D79" s="38"/>
      <c r="E79" s="38"/>
      <c r="F79" s="38"/>
      <c r="G79" s="38"/>
    </row>
  </sheetData>
  <phoneticPr fontId="0" type="noConversion"/>
  <pageMargins left="0.5" right="0.5" top="1.08" bottom="1" header="0.511811024" footer="0.511811024"/>
  <pageSetup scale="84" orientation="portrait" r:id="rId1"/>
  <headerFooter alignWithMargins="0">
    <oddHeader>&amp;R&amp;"Maiandra GD,Normal"&amp;18ANEXO 1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baseColWidth="10" defaultRowHeight="12.7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5"/>
  <sheetViews>
    <sheetView zoomScale="75" workbookViewId="0">
      <selection activeCell="A65" sqref="A1:G65"/>
    </sheetView>
  </sheetViews>
  <sheetFormatPr baseColWidth="10" defaultRowHeight="12.75"/>
  <cols>
    <col min="1" max="1" width="36.7109375" customWidth="1"/>
    <col min="2" max="2" width="9.140625" customWidth="1"/>
    <col min="3" max="5" width="20.7109375" style="38" customWidth="1"/>
    <col min="6" max="6" width="12.85546875" style="104" customWidth="1"/>
  </cols>
  <sheetData>
    <row r="1" spans="1:6" ht="22.5">
      <c r="A1" s="141" t="s">
        <v>136</v>
      </c>
      <c r="B1" s="9"/>
      <c r="C1" s="51"/>
      <c r="D1" s="51"/>
      <c r="E1" s="51"/>
    </row>
    <row r="2" spans="1:6" ht="22.5">
      <c r="A2" s="144" t="s">
        <v>1</v>
      </c>
      <c r="B2" s="9"/>
      <c r="C2" s="51"/>
      <c r="D2" s="51"/>
      <c r="E2" s="51"/>
    </row>
    <row r="3" spans="1:6" ht="19.5">
      <c r="A3" s="152"/>
      <c r="B3" s="5"/>
      <c r="C3" s="52"/>
      <c r="D3" s="52"/>
      <c r="E3" s="52"/>
    </row>
    <row r="4" spans="1:6" ht="24.75">
      <c r="A4" s="153" t="s">
        <v>36</v>
      </c>
      <c r="B4" s="12"/>
      <c r="C4" s="53"/>
      <c r="D4" s="53"/>
      <c r="E4" s="53"/>
    </row>
    <row r="5" spans="1:6" s="22" customFormat="1" ht="24.75">
      <c r="A5" s="241" t="s">
        <v>243</v>
      </c>
      <c r="B5" s="23"/>
      <c r="C5" s="54"/>
      <c r="D5" s="54"/>
      <c r="E5" s="54"/>
      <c r="F5" s="75"/>
    </row>
    <row r="6" spans="1:6" ht="19.5">
      <c r="A6" s="238" t="str">
        <f>+ACTIVO!A16</f>
        <v>(Miles de colones)</v>
      </c>
      <c r="B6" s="23"/>
      <c r="C6" s="54"/>
      <c r="D6" s="54"/>
      <c r="E6" s="55"/>
    </row>
    <row r="7" spans="1:6" ht="19.5">
      <c r="A7" s="154" t="str">
        <f>+ACTIVO!A15</f>
        <v>(con cifras comparativas al  31 de marzo del 2018)</v>
      </c>
      <c r="B7" s="23"/>
      <c r="C7" s="54"/>
      <c r="D7" s="54"/>
      <c r="E7" s="55"/>
    </row>
    <row r="8" spans="1:6" ht="19.5">
      <c r="A8" s="13"/>
      <c r="B8" s="13"/>
      <c r="C8" s="41"/>
      <c r="D8" s="41"/>
      <c r="E8" s="95" t="s">
        <v>4</v>
      </c>
      <c r="F8" s="103"/>
    </row>
    <row r="9" spans="1:6" ht="19.5">
      <c r="A9" s="17"/>
      <c r="B9" s="8" t="s">
        <v>6</v>
      </c>
      <c r="C9" s="132">
        <f>+'PASIVO-PATRI'!C9</f>
        <v>2019</v>
      </c>
      <c r="D9" s="132">
        <f>+'PASIVO-PATRI'!D9</f>
        <v>2018</v>
      </c>
      <c r="E9" s="42" t="s">
        <v>7</v>
      </c>
      <c r="F9" s="97" t="s">
        <v>8</v>
      </c>
    </row>
    <row r="10" spans="1:6" ht="19.5">
      <c r="A10" s="36" t="s">
        <v>37</v>
      </c>
    </row>
    <row r="11" spans="1:6">
      <c r="B11" s="320"/>
    </row>
    <row r="12" spans="1:6">
      <c r="A12" t="s">
        <v>38</v>
      </c>
      <c r="B12" s="320"/>
      <c r="C12" s="242">
        <v>2431698</v>
      </c>
      <c r="D12" s="242">
        <v>2413309</v>
      </c>
      <c r="E12" s="208">
        <f>+C12-D12</f>
        <v>18389</v>
      </c>
      <c r="F12" s="209">
        <f>+E12/D12</f>
        <v>7.6198282109750555E-3</v>
      </c>
    </row>
    <row r="13" spans="1:6">
      <c r="A13" t="s">
        <v>39</v>
      </c>
      <c r="B13" s="320"/>
      <c r="C13" s="242">
        <v>118645</v>
      </c>
      <c r="D13" s="242">
        <v>78274</v>
      </c>
      <c r="E13" s="208">
        <f>+C13-D13</f>
        <v>40371</v>
      </c>
      <c r="F13" s="209">
        <f>+E13/D13</f>
        <v>0.5157651327388405</v>
      </c>
    </row>
    <row r="14" spans="1:6">
      <c r="A14" t="s">
        <v>40</v>
      </c>
      <c r="B14" s="320">
        <v>1</v>
      </c>
      <c r="C14" s="242">
        <v>20524</v>
      </c>
      <c r="D14" s="242">
        <v>29100</v>
      </c>
      <c r="E14" s="208">
        <f>+C14-D14</f>
        <v>-8576</v>
      </c>
      <c r="F14" s="193">
        <f t="shared" ref="F14:F28" si="0">+E14/D14</f>
        <v>-0.29470790378006873</v>
      </c>
    </row>
    <row r="15" spans="1:6">
      <c r="B15" s="320"/>
      <c r="C15" s="39"/>
      <c r="D15" s="39"/>
      <c r="E15" s="39"/>
      <c r="F15" s="197"/>
    </row>
    <row r="16" spans="1:6" s="1" customFormat="1">
      <c r="A16" s="37" t="s">
        <v>41</v>
      </c>
      <c r="B16" s="320"/>
      <c r="C16" s="40">
        <f>SUM(C12:C14)</f>
        <v>2570867</v>
      </c>
      <c r="D16" s="40">
        <f>SUM(D12:D14)</f>
        <v>2520683</v>
      </c>
      <c r="E16" s="40">
        <f>SUM(E12:E14)</f>
        <v>50184</v>
      </c>
      <c r="F16" s="322">
        <f t="shared" si="0"/>
        <v>1.9908889773128949E-2</v>
      </c>
    </row>
    <row r="17" spans="1:6">
      <c r="B17" s="320"/>
    </row>
    <row r="18" spans="1:6" ht="19.5">
      <c r="A18" s="36" t="s">
        <v>42</v>
      </c>
      <c r="B18" s="320"/>
    </row>
    <row r="19" spans="1:6">
      <c r="B19" s="320"/>
    </row>
    <row r="20" spans="1:6">
      <c r="A20" t="s">
        <v>43</v>
      </c>
      <c r="B20" s="320">
        <v>2</v>
      </c>
      <c r="C20" s="242">
        <v>800774</v>
      </c>
      <c r="D20" s="242">
        <v>719172</v>
      </c>
      <c r="E20" s="208">
        <f>+C20-D20</f>
        <v>81602</v>
      </c>
      <c r="F20" s="209">
        <f t="shared" si="0"/>
        <v>0.11346659769846434</v>
      </c>
    </row>
    <row r="21" spans="1:6">
      <c r="A21" t="s">
        <v>44</v>
      </c>
      <c r="B21" s="320">
        <v>3</v>
      </c>
      <c r="C21" s="242">
        <v>547042</v>
      </c>
      <c r="D21" s="242">
        <v>459837</v>
      </c>
      <c r="E21" s="208">
        <f>+C21-D21</f>
        <v>87205</v>
      </c>
      <c r="F21" s="209">
        <f t="shared" si="0"/>
        <v>0.18964328664287564</v>
      </c>
    </row>
    <row r="22" spans="1:6">
      <c r="A22" t="s">
        <v>197</v>
      </c>
      <c r="B22" s="320"/>
      <c r="C22" s="208">
        <v>0</v>
      </c>
      <c r="D22" s="208">
        <v>0</v>
      </c>
      <c r="E22" s="208">
        <f>+C22-D22</f>
        <v>0</v>
      </c>
      <c r="F22" s="209">
        <v>0</v>
      </c>
    </row>
    <row r="23" spans="1:6">
      <c r="A23" t="s">
        <v>47</v>
      </c>
      <c r="B23" s="320"/>
      <c r="C23" s="208"/>
      <c r="D23" s="208"/>
      <c r="E23" s="38" t="s">
        <v>19</v>
      </c>
      <c r="F23" s="209"/>
    </row>
    <row r="24" spans="1:6">
      <c r="A24" t="s">
        <v>48</v>
      </c>
      <c r="B24" s="320"/>
      <c r="C24" s="208">
        <v>0</v>
      </c>
      <c r="D24" s="208">
        <v>0</v>
      </c>
      <c r="E24" s="208">
        <f>+C24-D24</f>
        <v>0</v>
      </c>
      <c r="F24" s="209">
        <v>0</v>
      </c>
    </row>
    <row r="25" spans="1:6">
      <c r="A25" t="s">
        <v>49</v>
      </c>
      <c r="B25" s="320"/>
      <c r="C25" s="208">
        <v>28641</v>
      </c>
      <c r="D25" s="208">
        <v>28641</v>
      </c>
      <c r="E25" s="208">
        <f>+C25-D25</f>
        <v>0</v>
      </c>
      <c r="F25" s="209">
        <f>+E25/D25</f>
        <v>0</v>
      </c>
    </row>
    <row r="26" spans="1:6">
      <c r="A26" t="s">
        <v>50</v>
      </c>
      <c r="B26" s="320"/>
      <c r="C26" s="242">
        <v>18227</v>
      </c>
      <c r="D26" s="242">
        <v>7285</v>
      </c>
      <c r="E26" s="208">
        <f>+C26-D26</f>
        <v>10942</v>
      </c>
      <c r="F26" s="209">
        <f>+E26/D26</f>
        <v>1.5019903912148249</v>
      </c>
    </row>
    <row r="27" spans="1:6">
      <c r="B27" s="320"/>
      <c r="C27" s="39"/>
      <c r="D27" s="39"/>
      <c r="E27" s="39"/>
      <c r="F27" s="184"/>
    </row>
    <row r="28" spans="1:6" s="1" customFormat="1">
      <c r="A28" s="37" t="s">
        <v>51</v>
      </c>
      <c r="B28" s="320"/>
      <c r="C28" s="40">
        <f>+SUM(C20:C26)</f>
        <v>1394684</v>
      </c>
      <c r="D28" s="40">
        <f>SUM(D20:D26)</f>
        <v>1214935</v>
      </c>
      <c r="E28" s="210">
        <f>+C28-D28</f>
        <v>179749</v>
      </c>
      <c r="F28" s="322">
        <f t="shared" si="0"/>
        <v>0.1479494787787001</v>
      </c>
    </row>
    <row r="29" spans="1:6" s="1" customFormat="1">
      <c r="A29" s="37" t="s">
        <v>52</v>
      </c>
      <c r="B29" s="320"/>
      <c r="C29" s="40">
        <f>+C16-C28</f>
        <v>1176183</v>
      </c>
      <c r="D29" s="40">
        <f>+D16-D28</f>
        <v>1305748</v>
      </c>
      <c r="E29" s="228">
        <f>+C29-D29</f>
        <v>-129565</v>
      </c>
      <c r="F29" s="271">
        <f>+E29/D29</f>
        <v>-9.9226650165269256E-2</v>
      </c>
    </row>
    <row r="30" spans="1:6">
      <c r="B30" s="320"/>
      <c r="F30" s="104" t="s">
        <v>19</v>
      </c>
    </row>
    <row r="31" spans="1:6" ht="19.5">
      <c r="A31" s="36" t="s">
        <v>40</v>
      </c>
      <c r="B31" s="320"/>
      <c r="F31" s="104" t="s">
        <v>19</v>
      </c>
    </row>
    <row r="32" spans="1:6">
      <c r="B32" s="320"/>
      <c r="F32" s="209" t="s">
        <v>19</v>
      </c>
    </row>
    <row r="33" spans="1:6">
      <c r="A33" t="s">
        <v>246</v>
      </c>
      <c r="B33" s="320"/>
      <c r="C33" s="242"/>
      <c r="D33" s="242">
        <v>1845306</v>
      </c>
      <c r="E33" s="208">
        <f>+C33-D33</f>
        <v>-1845306</v>
      </c>
      <c r="F33" s="209">
        <v>1</v>
      </c>
    </row>
    <row r="34" spans="1:6">
      <c r="A34" t="s">
        <v>245</v>
      </c>
      <c r="B34" s="320"/>
      <c r="C34" s="242">
        <v>24975</v>
      </c>
      <c r="D34" s="242"/>
      <c r="E34" s="208"/>
      <c r="F34" s="209"/>
    </row>
    <row r="35" spans="1:6">
      <c r="A35" t="s">
        <v>115</v>
      </c>
      <c r="B35" s="320"/>
      <c r="C35" s="242">
        <v>-282493</v>
      </c>
      <c r="D35" s="242">
        <v>-468067</v>
      </c>
      <c r="E35" s="208">
        <f>+C35-D35</f>
        <v>185574</v>
      </c>
      <c r="F35" s="193">
        <f>+E35/D35</f>
        <v>-0.39646888159173793</v>
      </c>
    </row>
    <row r="36" spans="1:6">
      <c r="A36" t="s">
        <v>53</v>
      </c>
      <c r="B36" s="320"/>
      <c r="C36" s="242"/>
      <c r="D36" s="242">
        <v>0</v>
      </c>
      <c r="E36" s="208">
        <f>+C36-D36</f>
        <v>0</v>
      </c>
      <c r="F36" s="209">
        <v>0</v>
      </c>
    </row>
    <row r="37" spans="1:6">
      <c r="A37" t="s">
        <v>118</v>
      </c>
      <c r="B37" s="320"/>
      <c r="C37" s="242">
        <v>6236034</v>
      </c>
      <c r="D37" s="242">
        <v>-27802</v>
      </c>
      <c r="E37" s="208">
        <f>+C37-D37</f>
        <v>6263836</v>
      </c>
      <c r="F37" s="193">
        <f t="shared" ref="F37:F38" si="1">+E37/D37</f>
        <v>-225.30163297604489</v>
      </c>
    </row>
    <row r="38" spans="1:6" s="1" customFormat="1">
      <c r="A38" s="37" t="s">
        <v>54</v>
      </c>
      <c r="B38" s="320"/>
      <c r="C38" s="228">
        <f>SUM(C33:C37)</f>
        <v>5978516</v>
      </c>
      <c r="D38" s="228">
        <f>SUM(D33:D37)</f>
        <v>1349437</v>
      </c>
      <c r="E38" s="226">
        <f>+C38-D38</f>
        <v>4629079</v>
      </c>
      <c r="F38" s="323">
        <f t="shared" si="1"/>
        <v>3.4303780020853143</v>
      </c>
    </row>
    <row r="39" spans="1:6" s="1" customFormat="1">
      <c r="A39" s="37"/>
      <c r="B39" s="320"/>
      <c r="C39" s="40"/>
      <c r="D39" s="40"/>
      <c r="E39" s="185"/>
      <c r="F39" s="334"/>
    </row>
    <row r="40" spans="1:6" s="1" customFormat="1" ht="20.25" thickBot="1">
      <c r="A40" s="160" t="s">
        <v>55</v>
      </c>
      <c r="B40" s="161"/>
      <c r="C40" s="186">
        <f>C29+C38</f>
        <v>7154699</v>
      </c>
      <c r="D40" s="186">
        <f>D29+D38</f>
        <v>2655185</v>
      </c>
      <c r="E40" s="187">
        <f>+C40-D40</f>
        <v>4499514</v>
      </c>
      <c r="F40" s="335">
        <f>+E40/D40</f>
        <v>1.6946141229330536</v>
      </c>
    </row>
    <row r="41" spans="1:6">
      <c r="F41" s="336"/>
    </row>
    <row r="44" spans="1:6">
      <c r="A44" s="118"/>
    </row>
    <row r="53" spans="1:6">
      <c r="A53" s="1" t="str">
        <f>+'PASIVO-PATRI'!A39</f>
        <v>Lic. Javier Jiménez Hernández</v>
      </c>
      <c r="B53" s="1"/>
      <c r="C53" s="177"/>
      <c r="D53" s="177"/>
      <c r="E53" s="1" t="str">
        <f>+'PASIVO-PATRI'!D39</f>
        <v>Lic. Héctor Díaz Vargas</v>
      </c>
      <c r="F53" s="356"/>
    </row>
    <row r="54" spans="1:6">
      <c r="A54" s="1" t="str">
        <f>+ACTIVO!A43</f>
        <v>Contador General</v>
      </c>
      <c r="B54" s="1"/>
      <c r="C54" s="177"/>
      <c r="D54" s="177"/>
      <c r="E54" s="1" t="str">
        <f>+'PASIVO-PATRI'!D40</f>
        <v>Gerente, a. i. Administrativo Financiero</v>
      </c>
      <c r="F54" s="356"/>
    </row>
    <row r="55" spans="1:6">
      <c r="A55" s="1"/>
      <c r="B55" s="1"/>
      <c r="C55" s="177"/>
      <c r="D55" s="177"/>
      <c r="E55" s="177"/>
      <c r="F55" s="356"/>
    </row>
    <row r="56" spans="1:6">
      <c r="A56" s="1"/>
      <c r="B56" s="1"/>
      <c r="C56" s="177"/>
      <c r="D56" s="177"/>
      <c r="E56" s="177"/>
      <c r="F56" s="356"/>
    </row>
    <row r="57" spans="1:6">
      <c r="A57" s="1"/>
      <c r="B57" s="1"/>
      <c r="C57" s="177"/>
      <c r="D57" s="177"/>
      <c r="E57" s="177"/>
      <c r="F57" s="356"/>
    </row>
    <row r="58" spans="1:6">
      <c r="A58" s="1"/>
      <c r="B58" s="1"/>
      <c r="C58" s="177"/>
      <c r="D58" s="177"/>
      <c r="E58" s="177"/>
      <c r="F58" s="356"/>
    </row>
    <row r="59" spans="1:6">
      <c r="A59" s="1"/>
      <c r="B59" s="1"/>
      <c r="C59" s="177"/>
      <c r="D59" s="177"/>
      <c r="E59" s="177"/>
      <c r="F59" s="356"/>
    </row>
    <row r="60" spans="1:6">
      <c r="A60" s="1"/>
      <c r="B60" s="1"/>
      <c r="C60" s="177"/>
      <c r="D60" s="177"/>
      <c r="E60" s="177"/>
      <c r="F60" s="356"/>
    </row>
    <row r="61" spans="1:6">
      <c r="A61" s="1"/>
      <c r="B61" s="1"/>
      <c r="C61" s="177"/>
      <c r="D61" s="177"/>
      <c r="E61" s="177"/>
      <c r="F61" s="356"/>
    </row>
    <row r="62" spans="1:6">
      <c r="A62" s="1"/>
      <c r="B62" s="1"/>
      <c r="C62" s="177"/>
      <c r="D62" s="177"/>
      <c r="E62" s="177"/>
      <c r="F62" s="356"/>
    </row>
    <row r="63" spans="1:6">
      <c r="A63" s="1"/>
      <c r="B63" s="1"/>
      <c r="C63" s="177"/>
      <c r="D63" s="177"/>
      <c r="E63" s="177"/>
      <c r="F63" s="356"/>
    </row>
    <row r="64" spans="1:6">
      <c r="A64" s="1" t="str">
        <f>+'PASIVO-PATRI'!A49</f>
        <v>MAG. Guatavo Fernández Quesada</v>
      </c>
      <c r="B64" s="1"/>
      <c r="C64" s="177"/>
      <c r="D64" s="177"/>
      <c r="E64" s="177"/>
      <c r="F64" s="356"/>
    </row>
    <row r="65" spans="1:6">
      <c r="A65" s="1" t="str">
        <f>+'PASIVO-PATRI'!A50</f>
        <v>Director Ejecutivo</v>
      </c>
      <c r="B65" s="1"/>
      <c r="C65" s="177"/>
      <c r="D65" s="177"/>
      <c r="E65" s="177"/>
      <c r="F65" s="356"/>
    </row>
  </sheetData>
  <phoneticPr fontId="0" type="noConversion"/>
  <pageMargins left="0.5" right="0.5" top="1.38" bottom="1" header="1.35" footer="0.511811024"/>
  <pageSetup scale="80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9"/>
  <sheetViews>
    <sheetView zoomScale="75" workbookViewId="0">
      <selection activeCell="E11" sqref="E11"/>
    </sheetView>
  </sheetViews>
  <sheetFormatPr baseColWidth="10" defaultRowHeight="15"/>
  <cols>
    <col min="1" max="1" width="45.28515625" style="279" customWidth="1"/>
    <col min="2" max="4" width="18.28515625" style="291" customWidth="1"/>
    <col min="5" max="5" width="16" style="283" bestFit="1" customWidth="1"/>
    <col min="6" max="16384" width="11.42578125" style="279"/>
  </cols>
  <sheetData>
    <row r="1" spans="1:5" ht="20.25" customHeight="1">
      <c r="A1" s="347" t="s">
        <v>199</v>
      </c>
      <c r="B1" s="347"/>
      <c r="C1" s="347"/>
      <c r="D1" s="347"/>
      <c r="E1" s="347"/>
    </row>
    <row r="2" spans="1:5" ht="20.25" customHeight="1">
      <c r="A2" s="278"/>
      <c r="B2" s="280" t="s">
        <v>3</v>
      </c>
      <c r="C2" s="278"/>
      <c r="D2" s="278"/>
      <c r="E2" s="278"/>
    </row>
    <row r="3" spans="1:5" ht="20.25" customHeight="1">
      <c r="A3" s="281"/>
      <c r="B3" s="282"/>
      <c r="C3" s="282"/>
      <c r="D3" s="282"/>
    </row>
    <row r="4" spans="1:5" s="286" customFormat="1" ht="20.25" customHeight="1">
      <c r="A4" s="281"/>
      <c r="B4" s="282"/>
      <c r="C4" s="282"/>
      <c r="D4" s="284" t="s">
        <v>4</v>
      </c>
      <c r="E4" s="285"/>
    </row>
    <row r="5" spans="1:5" ht="23.25" customHeight="1">
      <c r="A5" s="287"/>
      <c r="B5" s="288">
        <f>+ACTIVO!C18</f>
        <v>2019</v>
      </c>
      <c r="C5" s="288">
        <f>+ACTIVO!D18</f>
        <v>2018</v>
      </c>
      <c r="D5" s="289" t="s">
        <v>7</v>
      </c>
      <c r="E5" s="290" t="s">
        <v>8</v>
      </c>
    </row>
    <row r="6" spans="1:5" ht="23.25" customHeight="1"/>
    <row r="7" spans="1:5" ht="23.25" customHeight="1">
      <c r="A7" s="292" t="s">
        <v>200</v>
      </c>
      <c r="B7" s="293"/>
      <c r="C7" s="293"/>
      <c r="D7" s="293"/>
      <c r="E7" s="294"/>
    </row>
    <row r="8" spans="1:5" ht="23.25" customHeight="1">
      <c r="A8" s="292"/>
      <c r="B8" s="293"/>
      <c r="C8" s="293"/>
      <c r="D8" s="293"/>
      <c r="E8" s="294"/>
    </row>
    <row r="9" spans="1:5" s="292" customFormat="1" ht="23.25" customHeight="1">
      <c r="A9" s="279" t="s">
        <v>201</v>
      </c>
      <c r="B9" s="295">
        <v>3146</v>
      </c>
      <c r="C9" s="295">
        <v>15400</v>
      </c>
      <c r="D9" s="296">
        <f>+B9-C9</f>
        <v>-12254</v>
      </c>
      <c r="E9" s="303">
        <f>+D9/C9</f>
        <v>-0.79571428571428571</v>
      </c>
    </row>
    <row r="10" spans="1:5" s="292" customFormat="1" ht="23.25" customHeight="1">
      <c r="A10" s="279" t="s">
        <v>202</v>
      </c>
      <c r="B10" s="295">
        <v>12038</v>
      </c>
      <c r="C10" s="295">
        <v>12590</v>
      </c>
      <c r="D10" s="296">
        <f>+B10-C10</f>
        <v>-552</v>
      </c>
      <c r="E10" s="303">
        <f>+D10/C10</f>
        <v>-4.3844320889594918E-2</v>
      </c>
    </row>
    <row r="11" spans="1:5" s="292" customFormat="1" ht="23.25" customHeight="1" thickBot="1">
      <c r="A11" s="279" t="s">
        <v>203</v>
      </c>
      <c r="B11" s="298">
        <v>5340</v>
      </c>
      <c r="C11" s="298">
        <v>1110</v>
      </c>
      <c r="D11" s="299">
        <f>+B11-C11</f>
        <v>4230</v>
      </c>
      <c r="E11" s="342">
        <f>+D11/C11</f>
        <v>3.810810810810811</v>
      </c>
    </row>
    <row r="12" spans="1:5" s="292" customFormat="1" ht="23.25" customHeight="1" thickBot="1">
      <c r="A12" s="300" t="s">
        <v>204</v>
      </c>
      <c r="B12" s="301">
        <f>SUM(B9:B11)</f>
        <v>20524</v>
      </c>
      <c r="C12" s="301">
        <f>SUM(C9:C11)</f>
        <v>29100</v>
      </c>
      <c r="D12" s="301">
        <f>SUM(D9:D11)</f>
        <v>-8576</v>
      </c>
      <c r="E12" s="341">
        <f>+D12/C12</f>
        <v>-0.29470790378006873</v>
      </c>
    </row>
    <row r="13" spans="1:5" s="292" customFormat="1" ht="23.25" customHeight="1" thickTop="1">
      <c r="A13" s="302"/>
      <c r="B13" s="291"/>
      <c r="C13" s="291"/>
      <c r="D13" s="291"/>
      <c r="E13" s="283"/>
    </row>
    <row r="14" spans="1:5" s="292" customFormat="1" ht="23.25" customHeight="1">
      <c r="A14" s="279"/>
      <c r="B14" s="295"/>
      <c r="C14" s="295"/>
      <c r="D14" s="296"/>
      <c r="E14" s="297"/>
    </row>
    <row r="15" spans="1:5" s="292" customFormat="1" ht="23.25" customHeight="1">
      <c r="A15" s="279"/>
      <c r="B15" s="295"/>
      <c r="C15" s="295"/>
      <c r="D15" s="296"/>
      <c r="E15" s="297"/>
    </row>
    <row r="16" spans="1:5" s="292" customFormat="1" ht="23.25" customHeight="1">
      <c r="A16" s="279"/>
      <c r="B16" s="295"/>
      <c r="C16" s="295"/>
      <c r="D16" s="296"/>
      <c r="E16" s="303"/>
    </row>
    <row r="17" spans="1:5" s="292" customFormat="1" ht="23.25" customHeight="1">
      <c r="B17" s="304"/>
      <c r="C17" s="304"/>
      <c r="D17" s="291"/>
      <c r="E17" s="297"/>
    </row>
    <row r="18" spans="1:5" s="292" customFormat="1" ht="23.25" customHeight="1">
      <c r="A18" s="279"/>
      <c r="B18" s="295"/>
      <c r="C18" s="295"/>
      <c r="D18" s="296"/>
      <c r="E18" s="297"/>
    </row>
    <row r="19" spans="1:5" s="292" customFormat="1" ht="23.25" customHeight="1">
      <c r="A19" s="279"/>
      <c r="B19" s="295"/>
      <c r="C19" s="295"/>
      <c r="D19" s="296"/>
      <c r="E19" s="303"/>
    </row>
    <row r="20" spans="1:5" s="292" customFormat="1" ht="23.25" customHeight="1">
      <c r="A20" s="279"/>
      <c r="B20" s="295"/>
      <c r="C20" s="295"/>
      <c r="D20" s="296"/>
      <c r="E20" s="297"/>
    </row>
    <row r="21" spans="1:5" s="292" customFormat="1" ht="23.25" customHeight="1">
      <c r="A21" s="279"/>
      <c r="B21" s="295"/>
      <c r="C21" s="295"/>
      <c r="D21" s="296"/>
      <c r="E21" s="297"/>
    </row>
    <row r="22" spans="1:5" s="292" customFormat="1" ht="23.25" customHeight="1">
      <c r="A22" s="279"/>
      <c r="B22" s="295"/>
      <c r="C22" s="295"/>
      <c r="D22" s="296"/>
      <c r="E22" s="297"/>
    </row>
    <row r="23" spans="1:5" s="292" customFormat="1" ht="23.25" customHeight="1">
      <c r="A23" s="279"/>
      <c r="B23" s="295"/>
      <c r="C23" s="295"/>
      <c r="D23" s="296"/>
      <c r="E23" s="303"/>
    </row>
    <row r="24" spans="1:5" s="292" customFormat="1" ht="23.25" customHeight="1">
      <c r="A24" s="279"/>
      <c r="B24" s="295"/>
      <c r="C24" s="295"/>
      <c r="D24" s="296"/>
      <c r="E24" s="303"/>
    </row>
    <row r="25" spans="1:5" ht="23.25" customHeight="1">
      <c r="A25" s="300"/>
      <c r="B25" s="305"/>
      <c r="C25" s="305"/>
      <c r="D25" s="305"/>
      <c r="E25" s="306"/>
    </row>
    <row r="26" spans="1:5" s="307" customFormat="1" ht="23.25" customHeight="1">
      <c r="A26" s="300"/>
      <c r="B26" s="305"/>
      <c r="C26" s="305"/>
      <c r="D26" s="305"/>
      <c r="E26" s="306"/>
    </row>
    <row r="27" spans="1:5" s="307" customFormat="1" ht="23.25" customHeight="1">
      <c r="A27" s="300"/>
      <c r="B27" s="305"/>
      <c r="C27" s="305"/>
      <c r="D27" s="305"/>
      <c r="E27" s="306"/>
    </row>
    <row r="28" spans="1:5" s="302" customFormat="1" ht="25.5" customHeight="1">
      <c r="B28" s="308"/>
      <c r="C28" s="308"/>
      <c r="D28" s="308"/>
      <c r="E28" s="309"/>
    </row>
    <row r="29" spans="1:5" s="302" customFormat="1">
      <c r="A29" s="310"/>
      <c r="B29" s="308"/>
      <c r="C29" s="308"/>
      <c r="D29" s="308"/>
      <c r="E29" s="309"/>
    </row>
  </sheetData>
  <mergeCells count="1">
    <mergeCell ref="A1:E1"/>
  </mergeCells>
  <pageMargins left="0.75" right="0.75" top="0.57999999999999996" bottom="1" header="0.76" footer="0.511811024"/>
  <pageSetup scale="78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29"/>
  <sheetViews>
    <sheetView zoomScale="75" workbookViewId="0">
      <selection activeCell="E19" sqref="E19"/>
    </sheetView>
  </sheetViews>
  <sheetFormatPr baseColWidth="10" defaultRowHeight="15"/>
  <cols>
    <col min="1" max="1" width="45.28515625" style="279" customWidth="1"/>
    <col min="2" max="4" width="18.28515625" style="291" customWidth="1"/>
    <col min="5" max="5" width="16" style="283" bestFit="1" customWidth="1"/>
    <col min="6" max="16384" width="11.42578125" style="279"/>
  </cols>
  <sheetData>
    <row r="1" spans="1:5" ht="20.25" customHeight="1">
      <c r="A1" s="347" t="s">
        <v>205</v>
      </c>
      <c r="B1" s="347"/>
      <c r="C1" s="347"/>
      <c r="D1" s="347"/>
      <c r="E1" s="347"/>
    </row>
    <row r="2" spans="1:5" ht="20.25" customHeight="1">
      <c r="A2" s="278"/>
      <c r="B2" s="280" t="s">
        <v>3</v>
      </c>
      <c r="C2" s="278"/>
      <c r="D2" s="278"/>
      <c r="E2" s="278"/>
    </row>
    <row r="3" spans="1:5" ht="20.25" customHeight="1">
      <c r="A3" s="281"/>
      <c r="B3" s="282"/>
      <c r="C3" s="282"/>
      <c r="D3" s="282"/>
    </row>
    <row r="4" spans="1:5" s="286" customFormat="1" ht="20.25" customHeight="1">
      <c r="A4" s="281"/>
      <c r="B4" s="282"/>
      <c r="C4" s="282"/>
      <c r="D4" s="284" t="s">
        <v>4</v>
      </c>
      <c r="E4" s="285"/>
    </row>
    <row r="5" spans="1:5" ht="23.25" customHeight="1">
      <c r="A5" s="287"/>
      <c r="B5" s="311">
        <f>+ACTIVO!C18</f>
        <v>2019</v>
      </c>
      <c r="C5" s="312">
        <f>+ACTIVO!D18</f>
        <v>2018</v>
      </c>
      <c r="D5" s="289" t="s">
        <v>7</v>
      </c>
      <c r="E5" s="290" t="s">
        <v>8</v>
      </c>
    </row>
    <row r="6" spans="1:5" ht="23.25" customHeight="1"/>
    <row r="7" spans="1:5" ht="23.25" customHeight="1">
      <c r="A7" s="292" t="s">
        <v>206</v>
      </c>
      <c r="B7" s="293"/>
      <c r="C7" s="293"/>
      <c r="D7" s="293"/>
      <c r="E7" s="294"/>
    </row>
    <row r="8" spans="1:5" ht="23.25" customHeight="1">
      <c r="A8" s="292"/>
      <c r="B8" s="293"/>
      <c r="C8" s="293"/>
      <c r="D8" s="293"/>
      <c r="E8" s="294"/>
    </row>
    <row r="9" spans="1:5" s="292" customFormat="1" ht="23.25" customHeight="1">
      <c r="A9" s="279" t="s">
        <v>207</v>
      </c>
      <c r="B9" s="295">
        <v>174</v>
      </c>
      <c r="C9" s="295">
        <v>362</v>
      </c>
      <c r="D9" s="296">
        <f t="shared" ref="D9:D18" si="0">+B9-C9</f>
        <v>-188</v>
      </c>
      <c r="E9" s="313">
        <f t="shared" ref="E9:E19" si="1">+D9/C9</f>
        <v>-0.51933701657458564</v>
      </c>
    </row>
    <row r="10" spans="1:5" s="292" customFormat="1" ht="23.25" customHeight="1">
      <c r="A10" s="279" t="s">
        <v>208</v>
      </c>
      <c r="B10" s="295">
        <v>88739</v>
      </c>
      <c r="C10" s="295">
        <v>94864</v>
      </c>
      <c r="D10" s="296">
        <f t="shared" si="0"/>
        <v>-6125</v>
      </c>
      <c r="E10" s="313">
        <f t="shared" si="1"/>
        <v>-6.4566115702479332E-2</v>
      </c>
    </row>
    <row r="11" spans="1:5" s="292" customFormat="1" ht="23.25" customHeight="1">
      <c r="A11" s="279" t="s">
        <v>209</v>
      </c>
      <c r="B11" s="295">
        <v>113455</v>
      </c>
      <c r="C11" s="295">
        <v>58425</v>
      </c>
      <c r="D11" s="296">
        <f t="shared" si="0"/>
        <v>55030</v>
      </c>
      <c r="E11" s="314">
        <f t="shared" si="1"/>
        <v>0.94189131364997858</v>
      </c>
    </row>
    <row r="12" spans="1:5" s="292" customFormat="1" ht="23.25" customHeight="1">
      <c r="A12" s="279" t="s">
        <v>210</v>
      </c>
      <c r="B12" s="295">
        <v>17727</v>
      </c>
      <c r="C12" s="295">
        <v>18160</v>
      </c>
      <c r="D12" s="296">
        <f t="shared" si="0"/>
        <v>-433</v>
      </c>
      <c r="E12" s="313">
        <f t="shared" si="1"/>
        <v>-2.3843612334801763E-2</v>
      </c>
    </row>
    <row r="13" spans="1:5" s="292" customFormat="1" ht="23.25" customHeight="1">
      <c r="A13" s="279" t="s">
        <v>211</v>
      </c>
      <c r="B13" s="295">
        <v>45414</v>
      </c>
      <c r="C13" s="295">
        <v>46105</v>
      </c>
      <c r="D13" s="296">
        <f t="shared" si="0"/>
        <v>-691</v>
      </c>
      <c r="E13" s="313">
        <f t="shared" si="1"/>
        <v>-1.498752846762824E-2</v>
      </c>
    </row>
    <row r="14" spans="1:5" s="292" customFormat="1" ht="23.25" customHeight="1">
      <c r="A14" s="279" t="s">
        <v>212</v>
      </c>
      <c r="B14" s="295">
        <v>38214</v>
      </c>
      <c r="C14" s="295">
        <v>44950</v>
      </c>
      <c r="D14" s="296">
        <f t="shared" si="0"/>
        <v>-6736</v>
      </c>
      <c r="E14" s="313">
        <f t="shared" si="1"/>
        <v>-0.14985539488320357</v>
      </c>
    </row>
    <row r="15" spans="1:5" s="292" customFormat="1" ht="23.25" customHeight="1">
      <c r="A15" s="279" t="s">
        <v>213</v>
      </c>
      <c r="B15" s="295">
        <v>45552</v>
      </c>
      <c r="C15" s="295">
        <v>60485</v>
      </c>
      <c r="D15" s="296">
        <f t="shared" si="0"/>
        <v>-14933</v>
      </c>
      <c r="E15" s="313">
        <f t="shared" si="1"/>
        <v>-0.24688765809704885</v>
      </c>
    </row>
    <row r="16" spans="1:5" s="292" customFormat="1" ht="23.25" customHeight="1">
      <c r="A16" s="279" t="s">
        <v>214</v>
      </c>
      <c r="B16" s="295">
        <v>75573</v>
      </c>
      <c r="C16" s="295">
        <v>78274</v>
      </c>
      <c r="D16" s="296">
        <f t="shared" si="0"/>
        <v>-2701</v>
      </c>
      <c r="E16" s="313">
        <f t="shared" si="1"/>
        <v>-3.4506988271967701E-2</v>
      </c>
    </row>
    <row r="17" spans="1:6" s="292" customFormat="1" ht="23.25" customHeight="1">
      <c r="A17" s="279" t="s">
        <v>215</v>
      </c>
      <c r="B17" s="295">
        <v>259628</v>
      </c>
      <c r="C17" s="295">
        <v>229908</v>
      </c>
      <c r="D17" s="296">
        <f t="shared" si="0"/>
        <v>29720</v>
      </c>
      <c r="E17" s="314">
        <f t="shared" si="1"/>
        <v>0.12926909894392541</v>
      </c>
    </row>
    <row r="18" spans="1:6" s="292" customFormat="1" ht="23.25" customHeight="1" thickBot="1">
      <c r="A18" s="279" t="s">
        <v>216</v>
      </c>
      <c r="B18" s="298">
        <v>116298</v>
      </c>
      <c r="C18" s="298">
        <v>87639</v>
      </c>
      <c r="D18" s="299">
        <f t="shared" si="0"/>
        <v>28659</v>
      </c>
      <c r="E18" s="315">
        <f t="shared" si="1"/>
        <v>0.32701194673604217</v>
      </c>
    </row>
    <row r="19" spans="1:6" s="292" customFormat="1" ht="23.25" customHeight="1" thickBot="1">
      <c r="A19" s="316" t="s">
        <v>217</v>
      </c>
      <c r="B19" s="317">
        <f>SUM(B9:B18)</f>
        <v>800774</v>
      </c>
      <c r="C19" s="317">
        <f>SUM(C9:C18)</f>
        <v>719172</v>
      </c>
      <c r="D19" s="317">
        <f>SUM(D9:D18)</f>
        <v>81602</v>
      </c>
      <c r="E19" s="343">
        <f t="shared" si="1"/>
        <v>0.11346659769846434</v>
      </c>
      <c r="F19" s="324"/>
    </row>
    <row r="20" spans="1:6" s="292" customFormat="1" ht="23.25" customHeight="1">
      <c r="A20" s="279"/>
      <c r="B20" s="295"/>
      <c r="C20" s="295"/>
      <c r="D20" s="296"/>
      <c r="E20" s="297"/>
    </row>
    <row r="21" spans="1:6" s="292" customFormat="1" ht="23.25" customHeight="1">
      <c r="A21" s="279"/>
      <c r="B21" s="295"/>
      <c r="C21" s="295"/>
      <c r="D21" s="296"/>
      <c r="E21" s="297"/>
    </row>
    <row r="22" spans="1:6" s="292" customFormat="1" ht="23.25" customHeight="1">
      <c r="A22" s="279"/>
      <c r="B22" s="295"/>
      <c r="C22" s="295"/>
      <c r="D22" s="296"/>
      <c r="E22" s="297"/>
    </row>
    <row r="23" spans="1:6" s="292" customFormat="1" ht="23.25" customHeight="1">
      <c r="A23" s="279"/>
      <c r="B23" s="295"/>
      <c r="C23" s="295"/>
      <c r="D23" s="296"/>
      <c r="E23" s="303"/>
    </row>
    <row r="24" spans="1:6" s="292" customFormat="1" ht="23.25" customHeight="1">
      <c r="A24" s="279"/>
      <c r="B24" s="295"/>
      <c r="C24" s="295"/>
      <c r="D24" s="296"/>
      <c r="E24" s="303"/>
    </row>
    <row r="25" spans="1:6" ht="23.25" customHeight="1">
      <c r="A25" s="300"/>
      <c r="B25" s="305"/>
      <c r="C25" s="305"/>
      <c r="D25" s="305"/>
      <c r="E25" s="306"/>
    </row>
    <row r="26" spans="1:6" s="307" customFormat="1" ht="23.25" customHeight="1">
      <c r="A26" s="300"/>
      <c r="B26" s="305"/>
      <c r="C26" s="305"/>
      <c r="D26" s="305"/>
      <c r="E26" s="306"/>
    </row>
    <row r="27" spans="1:6" s="307" customFormat="1" ht="23.25" customHeight="1">
      <c r="A27" s="300"/>
      <c r="B27" s="305"/>
      <c r="C27" s="305"/>
      <c r="D27" s="305"/>
      <c r="E27" s="306"/>
    </row>
    <row r="28" spans="1:6" s="302" customFormat="1" ht="25.5" customHeight="1">
      <c r="B28" s="308"/>
      <c r="C28" s="308"/>
      <c r="D28" s="308"/>
      <c r="E28" s="309"/>
    </row>
    <row r="29" spans="1:6" s="302" customFormat="1">
      <c r="A29" s="310"/>
      <c r="B29" s="308"/>
      <c r="C29" s="308"/>
      <c r="D29" s="308"/>
      <c r="E29" s="309"/>
    </row>
  </sheetData>
  <mergeCells count="1">
    <mergeCell ref="A1:E1"/>
  </mergeCells>
  <pageMargins left="0.75" right="0.75" top="0.57999999999999996" bottom="1" header="0.76" footer="0.511811024"/>
  <pageSetup scale="78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9"/>
  <sheetViews>
    <sheetView zoomScale="75" workbookViewId="0">
      <selection activeCell="E17" sqref="E17"/>
    </sheetView>
  </sheetViews>
  <sheetFormatPr baseColWidth="10" defaultRowHeight="15"/>
  <cols>
    <col min="1" max="1" width="45.28515625" style="279" customWidth="1"/>
    <col min="2" max="4" width="18.28515625" style="291" customWidth="1"/>
    <col min="5" max="5" width="16" style="283" bestFit="1" customWidth="1"/>
    <col min="6" max="16384" width="11.42578125" style="279"/>
  </cols>
  <sheetData>
    <row r="1" spans="1:5" ht="20.25" customHeight="1">
      <c r="A1" s="347" t="s">
        <v>218</v>
      </c>
      <c r="B1" s="347"/>
      <c r="C1" s="347"/>
      <c r="D1" s="347"/>
      <c r="E1" s="347"/>
    </row>
    <row r="2" spans="1:5" ht="20.25" customHeight="1">
      <c r="A2" s="278"/>
      <c r="B2" s="280" t="s">
        <v>3</v>
      </c>
      <c r="C2" s="278"/>
      <c r="D2" s="278"/>
      <c r="E2" s="278"/>
    </row>
    <row r="3" spans="1:5" ht="20.25" customHeight="1">
      <c r="A3" s="281"/>
      <c r="B3" s="282"/>
      <c r="C3" s="282"/>
      <c r="D3" s="282"/>
    </row>
    <row r="4" spans="1:5" s="286" customFormat="1" ht="20.25" customHeight="1">
      <c r="A4" s="281"/>
      <c r="B4" s="282"/>
      <c r="C4" s="282"/>
      <c r="D4" s="284" t="s">
        <v>4</v>
      </c>
      <c r="E4" s="285"/>
    </row>
    <row r="5" spans="1:5" ht="23.25" customHeight="1">
      <c r="A5" s="287"/>
      <c r="B5" s="311">
        <f>+ACTIVO!C18</f>
        <v>2019</v>
      </c>
      <c r="C5" s="312">
        <f>+ACTIVO!D18</f>
        <v>2018</v>
      </c>
      <c r="D5" s="289" t="s">
        <v>7</v>
      </c>
      <c r="E5" s="290" t="s">
        <v>8</v>
      </c>
    </row>
    <row r="6" spans="1:5" ht="23.25" customHeight="1"/>
    <row r="7" spans="1:5" ht="23.25" customHeight="1">
      <c r="E7" s="303"/>
    </row>
    <row r="8" spans="1:5" ht="23.25" customHeight="1">
      <c r="A8" s="292" t="s">
        <v>44</v>
      </c>
      <c r="E8" s="303"/>
    </row>
    <row r="9" spans="1:5" s="292" customFormat="1" ht="23.25" customHeight="1">
      <c r="B9" s="291"/>
      <c r="C9" s="291"/>
      <c r="D9" s="291"/>
      <c r="E9" s="303"/>
    </row>
    <row r="10" spans="1:5" s="292" customFormat="1" ht="23.25" customHeight="1">
      <c r="A10" s="279" t="s">
        <v>219</v>
      </c>
      <c r="B10" s="295">
        <v>100439</v>
      </c>
      <c r="C10" s="295">
        <v>96884</v>
      </c>
      <c r="D10" s="296">
        <f t="shared" ref="D10:D15" si="0">+B10-C10</f>
        <v>3555</v>
      </c>
      <c r="E10" s="297">
        <f t="shared" ref="E10:E17" si="1">+D10/C10</f>
        <v>3.6693365261549891E-2</v>
      </c>
    </row>
    <row r="11" spans="1:5" s="292" customFormat="1" ht="23.25" customHeight="1">
      <c r="A11" s="279" t="s">
        <v>220</v>
      </c>
      <c r="B11" s="295">
        <v>205589</v>
      </c>
      <c r="C11" s="295">
        <v>140523</v>
      </c>
      <c r="D11" s="296">
        <f t="shared" si="0"/>
        <v>65066</v>
      </c>
      <c r="E11" s="297">
        <f t="shared" si="1"/>
        <v>0.46302740476647952</v>
      </c>
    </row>
    <row r="12" spans="1:5" s="292" customFormat="1" ht="23.25" customHeight="1">
      <c r="A12" s="279" t="s">
        <v>221</v>
      </c>
      <c r="B12" s="295">
        <v>71173</v>
      </c>
      <c r="C12" s="295">
        <v>69260</v>
      </c>
      <c r="D12" s="296">
        <f t="shared" si="0"/>
        <v>1913</v>
      </c>
      <c r="E12" s="297">
        <f t="shared" si="1"/>
        <v>2.7620560207912214E-2</v>
      </c>
    </row>
    <row r="13" spans="1:5" s="292" customFormat="1" ht="23.25" customHeight="1">
      <c r="A13" s="279" t="s">
        <v>222</v>
      </c>
      <c r="B13" s="295">
        <v>68974</v>
      </c>
      <c r="C13" s="295">
        <v>52388</v>
      </c>
      <c r="D13" s="296">
        <f t="shared" si="0"/>
        <v>16586</v>
      </c>
      <c r="E13" s="297">
        <f t="shared" si="1"/>
        <v>0.31659922119569367</v>
      </c>
    </row>
    <row r="14" spans="1:5" s="292" customFormat="1" ht="23.25" customHeight="1">
      <c r="A14" s="279" t="s">
        <v>223</v>
      </c>
      <c r="B14" s="295"/>
      <c r="C14" s="295">
        <v>1751</v>
      </c>
      <c r="D14" s="296">
        <f t="shared" si="0"/>
        <v>-1751</v>
      </c>
      <c r="E14" s="303">
        <f t="shared" si="1"/>
        <v>-1</v>
      </c>
    </row>
    <row r="15" spans="1:5" s="292" customFormat="1" ht="23.25" customHeight="1" thickBot="1">
      <c r="A15" s="279" t="s">
        <v>224</v>
      </c>
      <c r="B15" s="298">
        <v>100867</v>
      </c>
      <c r="C15" s="298">
        <v>99031</v>
      </c>
      <c r="D15" s="299">
        <f t="shared" si="0"/>
        <v>1836</v>
      </c>
      <c r="E15" s="342">
        <f t="shared" si="1"/>
        <v>1.853964920075532E-2</v>
      </c>
    </row>
    <row r="16" spans="1:5" s="292" customFormat="1" ht="23.25" customHeight="1">
      <c r="A16" s="279"/>
      <c r="B16" s="318"/>
      <c r="C16" s="318"/>
      <c r="D16" s="296"/>
      <c r="E16" s="303"/>
    </row>
    <row r="17" spans="1:5" s="292" customFormat="1" ht="23.25" customHeight="1" thickBot="1">
      <c r="A17" s="316" t="s">
        <v>225</v>
      </c>
      <c r="B17" s="319">
        <f>SUM(B10:B15)</f>
        <v>547042</v>
      </c>
      <c r="C17" s="319">
        <f>SUM(C10:C16)</f>
        <v>459837</v>
      </c>
      <c r="D17" s="319">
        <f>SUM(D10:D15)</f>
        <v>87205</v>
      </c>
      <c r="E17" s="344">
        <f t="shared" si="1"/>
        <v>0.18964328664287564</v>
      </c>
    </row>
    <row r="18" spans="1:5" s="292" customFormat="1" ht="23.25" customHeight="1">
      <c r="A18" s="316"/>
      <c r="B18" s="291"/>
      <c r="C18" s="291"/>
      <c r="D18" s="291"/>
      <c r="E18" s="303"/>
    </row>
    <row r="19" spans="1:5" s="292" customFormat="1" ht="23.25" customHeight="1">
      <c r="A19" s="316"/>
      <c r="B19" s="291"/>
      <c r="C19" s="291"/>
      <c r="D19" s="291"/>
      <c r="E19" s="283"/>
    </row>
    <row r="20" spans="1:5" s="292" customFormat="1" ht="23.25" customHeight="1">
      <c r="A20" s="279"/>
      <c r="B20" s="295"/>
      <c r="C20" s="295"/>
      <c r="D20" s="296"/>
      <c r="E20" s="297"/>
    </row>
    <row r="21" spans="1:5" s="292" customFormat="1" ht="23.25" customHeight="1">
      <c r="A21" s="279"/>
      <c r="B21" s="295"/>
      <c r="C21" s="295"/>
      <c r="D21" s="296"/>
      <c r="E21" s="297"/>
    </row>
    <row r="22" spans="1:5" s="292" customFormat="1" ht="23.25" customHeight="1">
      <c r="A22" s="279"/>
      <c r="B22" s="295"/>
      <c r="C22" s="295"/>
      <c r="D22" s="296"/>
      <c r="E22" s="297"/>
    </row>
    <row r="23" spans="1:5" s="292" customFormat="1" ht="23.25" customHeight="1">
      <c r="A23" s="279"/>
      <c r="B23" s="295"/>
      <c r="C23" s="295"/>
      <c r="D23" s="296"/>
      <c r="E23" s="303"/>
    </row>
    <row r="24" spans="1:5" s="292" customFormat="1" ht="23.25" customHeight="1">
      <c r="A24" s="279"/>
      <c r="B24" s="295"/>
      <c r="C24" s="295"/>
      <c r="D24" s="296"/>
      <c r="E24" s="303"/>
    </row>
    <row r="25" spans="1:5" ht="23.25" customHeight="1">
      <c r="A25" s="300"/>
      <c r="B25" s="305"/>
      <c r="C25" s="305"/>
      <c r="D25" s="305"/>
      <c r="E25" s="306"/>
    </row>
    <row r="26" spans="1:5" s="307" customFormat="1" ht="23.25" customHeight="1">
      <c r="A26" s="300"/>
      <c r="B26" s="305"/>
      <c r="C26" s="305"/>
      <c r="D26" s="305"/>
      <c r="E26" s="306"/>
    </row>
    <row r="27" spans="1:5" s="307" customFormat="1" ht="23.25" customHeight="1">
      <c r="A27" s="300"/>
      <c r="B27" s="305"/>
      <c r="C27" s="305"/>
      <c r="D27" s="305"/>
      <c r="E27" s="306"/>
    </row>
    <row r="28" spans="1:5" s="302" customFormat="1" ht="25.5" customHeight="1">
      <c r="B28" s="308"/>
      <c r="C28" s="308"/>
      <c r="D28" s="308"/>
      <c r="E28" s="309"/>
    </row>
    <row r="29" spans="1:5" s="302" customFormat="1">
      <c r="A29" s="310"/>
      <c r="B29" s="308"/>
      <c r="C29" s="308"/>
      <c r="D29" s="308"/>
      <c r="E29" s="309"/>
    </row>
  </sheetData>
  <mergeCells count="1">
    <mergeCell ref="A1:E1"/>
  </mergeCells>
  <pageMargins left="0.75" right="0.75" top="0.57999999999999996" bottom="1" header="0.76" footer="0.511811024"/>
  <pageSetup scale="78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30"/>
  <sheetViews>
    <sheetView zoomScale="75" workbookViewId="0">
      <selection activeCell="G18" sqref="G18"/>
    </sheetView>
  </sheetViews>
  <sheetFormatPr baseColWidth="10" defaultRowHeight="15"/>
  <cols>
    <col min="1" max="1" width="45.28515625" style="3" customWidth="1"/>
    <col min="2" max="4" width="18.28515625" style="18" customWidth="1"/>
    <col min="5" max="5" width="16" style="81" bestFit="1" customWidth="1"/>
    <col min="6" max="16384" width="11.42578125" style="3"/>
  </cols>
  <sheetData>
    <row r="1" spans="1:5" ht="20.25" customHeight="1">
      <c r="A1" s="348" t="s">
        <v>228</v>
      </c>
      <c r="B1" s="348"/>
      <c r="C1" s="348"/>
      <c r="D1" s="348"/>
      <c r="E1" s="348"/>
    </row>
    <row r="2" spans="1:5" ht="20.25" customHeight="1">
      <c r="A2" s="17"/>
      <c r="B2" s="41"/>
      <c r="C2" s="41"/>
      <c r="D2" s="41"/>
    </row>
    <row r="3" spans="1:5" ht="20.25" customHeight="1">
      <c r="A3" s="17"/>
      <c r="B3" s="41"/>
      <c r="C3" s="41"/>
      <c r="D3" s="95" t="s">
        <v>4</v>
      </c>
      <c r="E3" s="96"/>
    </row>
    <row r="4" spans="1:5" s="14" customFormat="1" ht="20.25" customHeight="1">
      <c r="A4"/>
      <c r="B4" s="132">
        <f>+RESULTADOS!C9</f>
        <v>2019</v>
      </c>
      <c r="C4" s="132">
        <f>+RESULTADOS!D9</f>
        <v>2018</v>
      </c>
      <c r="D4" s="42" t="s">
        <v>7</v>
      </c>
      <c r="E4" s="42" t="s">
        <v>56</v>
      </c>
    </row>
    <row r="5" spans="1:5" ht="23.25" customHeight="1"/>
    <row r="6" spans="1:5" s="7" customFormat="1" ht="23.25" customHeight="1">
      <c r="A6" s="7" t="s">
        <v>57</v>
      </c>
      <c r="B6" s="235">
        <v>5521</v>
      </c>
      <c r="C6" s="235">
        <v>4876</v>
      </c>
      <c r="D6" s="203">
        <f>+B6-C6</f>
        <v>645</v>
      </c>
      <c r="E6" s="202">
        <f>+D6/C6</f>
        <v>0.13228055783429041</v>
      </c>
    </row>
    <row r="7" spans="1:5" s="7" customFormat="1" ht="23.25" customHeight="1">
      <c r="B7" s="235"/>
      <c r="C7" s="235"/>
      <c r="D7" s="20"/>
      <c r="E7" s="92"/>
    </row>
    <row r="8" spans="1:5" s="7" customFormat="1" ht="23.25" customHeight="1">
      <c r="B8" s="203"/>
      <c r="C8" s="203"/>
      <c r="D8" s="20"/>
      <c r="E8" s="92"/>
    </row>
    <row r="9" spans="1:5" s="44" customFormat="1" ht="23.25" customHeight="1">
      <c r="A9" s="44" t="s">
        <v>58</v>
      </c>
      <c r="B9" s="246"/>
      <c r="C9" s="246"/>
      <c r="D9" s="45"/>
      <c r="E9" s="92"/>
    </row>
    <row r="10" spans="1:5" s="44" customFormat="1" ht="23.25" customHeight="1">
      <c r="A10" s="7" t="s">
        <v>119</v>
      </c>
      <c r="B10" s="235">
        <v>315557</v>
      </c>
      <c r="C10" s="235">
        <v>343861</v>
      </c>
      <c r="D10" s="203">
        <f t="shared" ref="D10:D15" si="0">+B10-C10</f>
        <v>-28304</v>
      </c>
      <c r="E10" s="189">
        <f t="shared" ref="E10:E21" si="1">+D10/C10</f>
        <v>-8.2312329691357849E-2</v>
      </c>
    </row>
    <row r="11" spans="1:5" s="44" customFormat="1" ht="23.25" customHeight="1">
      <c r="A11" s="7" t="s">
        <v>120</v>
      </c>
      <c r="B11" s="235">
        <v>5</v>
      </c>
      <c r="C11" s="235">
        <v>5</v>
      </c>
      <c r="D11" s="203">
        <f t="shared" si="0"/>
        <v>0</v>
      </c>
      <c r="E11" s="202">
        <f t="shared" si="1"/>
        <v>0</v>
      </c>
    </row>
    <row r="12" spans="1:5" s="44" customFormat="1" ht="23.25" customHeight="1">
      <c r="A12" s="7" t="s">
        <v>121</v>
      </c>
      <c r="B12" s="235">
        <v>49</v>
      </c>
      <c r="C12" s="235">
        <v>328</v>
      </c>
      <c r="D12" s="203">
        <f t="shared" si="0"/>
        <v>-279</v>
      </c>
      <c r="E12" s="189">
        <f t="shared" si="1"/>
        <v>-0.85060975609756095</v>
      </c>
    </row>
    <row r="13" spans="1:5" s="44" customFormat="1" ht="23.25" customHeight="1">
      <c r="A13" s="7" t="s">
        <v>122</v>
      </c>
      <c r="B13" s="235">
        <v>3453</v>
      </c>
      <c r="C13" s="235">
        <v>3453</v>
      </c>
      <c r="D13" s="203">
        <f t="shared" si="0"/>
        <v>0</v>
      </c>
      <c r="E13" s="202">
        <f t="shared" si="1"/>
        <v>0</v>
      </c>
    </row>
    <row r="14" spans="1:5" s="44" customFormat="1" ht="23.25" customHeight="1">
      <c r="A14" s="7" t="s">
        <v>123</v>
      </c>
      <c r="B14" s="235">
        <v>56565</v>
      </c>
      <c r="C14" s="235">
        <v>195936</v>
      </c>
      <c r="D14" s="203">
        <f t="shared" si="0"/>
        <v>-139371</v>
      </c>
      <c r="E14" s="189">
        <f t="shared" si="1"/>
        <v>-0.71130879470847619</v>
      </c>
    </row>
    <row r="15" spans="1:5" s="44" customFormat="1" ht="23.25" customHeight="1">
      <c r="A15" s="7" t="s">
        <v>124</v>
      </c>
      <c r="B15" s="235">
        <v>6680</v>
      </c>
      <c r="C15" s="235">
        <v>3654</v>
      </c>
      <c r="D15" s="203">
        <f t="shared" si="0"/>
        <v>3026</v>
      </c>
      <c r="E15" s="202">
        <f t="shared" si="1"/>
        <v>0.82813355227148333</v>
      </c>
    </row>
    <row r="16" spans="1:5" s="44" customFormat="1" ht="23.25" customHeight="1">
      <c r="A16" s="44" t="s">
        <v>59</v>
      </c>
      <c r="B16" s="246"/>
      <c r="C16" s="246"/>
      <c r="D16" s="20"/>
      <c r="E16" s="188"/>
    </row>
    <row r="17" spans="1:5" s="44" customFormat="1" ht="23.25" customHeight="1">
      <c r="A17" s="7" t="s">
        <v>63</v>
      </c>
      <c r="B17" s="235">
        <v>4185</v>
      </c>
      <c r="C17" s="235">
        <v>966</v>
      </c>
      <c r="D17" s="203">
        <f>+B17-C17</f>
        <v>3219</v>
      </c>
      <c r="E17" s="202">
        <f t="shared" si="1"/>
        <v>3.3322981366459627</v>
      </c>
    </row>
    <row r="18" spans="1:5" s="44" customFormat="1" ht="23.25" customHeight="1">
      <c r="A18" s="7" t="s">
        <v>116</v>
      </c>
      <c r="B18" s="235">
        <v>93847</v>
      </c>
      <c r="C18" s="235">
        <v>128899</v>
      </c>
      <c r="D18" s="203">
        <f t="shared" ref="D18:D24" si="2">+B18-C18</f>
        <v>-35052</v>
      </c>
      <c r="E18" s="189">
        <f t="shared" si="1"/>
        <v>-0.27193383967292223</v>
      </c>
    </row>
    <row r="19" spans="1:5" s="44" customFormat="1" ht="23.25" customHeight="1">
      <c r="A19" s="7" t="s">
        <v>60</v>
      </c>
      <c r="B19" s="235">
        <v>482</v>
      </c>
      <c r="C19" s="235">
        <v>482</v>
      </c>
      <c r="D19" s="203">
        <f t="shared" si="2"/>
        <v>0</v>
      </c>
      <c r="E19" s="202">
        <f t="shared" si="1"/>
        <v>0</v>
      </c>
    </row>
    <row r="20" spans="1:5" s="44" customFormat="1" ht="23.25" customHeight="1">
      <c r="A20" s="7" t="s">
        <v>61</v>
      </c>
      <c r="B20" s="235">
        <v>7223</v>
      </c>
      <c r="C20" s="235">
        <v>109150</v>
      </c>
      <c r="D20" s="203">
        <f t="shared" si="2"/>
        <v>-101927</v>
      </c>
      <c r="E20" s="189">
        <f t="shared" si="1"/>
        <v>-0.93382501145213015</v>
      </c>
    </row>
    <row r="21" spans="1:5" s="44" customFormat="1" ht="23.25" customHeight="1">
      <c r="A21" s="7" t="s">
        <v>62</v>
      </c>
      <c r="B21" s="235">
        <v>9463</v>
      </c>
      <c r="C21" s="235">
        <v>386</v>
      </c>
      <c r="D21" s="203">
        <f t="shared" si="2"/>
        <v>9077</v>
      </c>
      <c r="E21" s="202">
        <f t="shared" si="1"/>
        <v>23.515544041450777</v>
      </c>
    </row>
    <row r="22" spans="1:5" s="44" customFormat="1" ht="23.25" customHeight="1">
      <c r="A22" s="7" t="s">
        <v>127</v>
      </c>
      <c r="B22" s="235">
        <v>35195</v>
      </c>
      <c r="C22" s="235">
        <v>23045</v>
      </c>
      <c r="D22" s="203">
        <f t="shared" si="2"/>
        <v>12150</v>
      </c>
      <c r="E22" s="202">
        <f>+D22/C22</f>
        <v>0.52722933391191151</v>
      </c>
    </row>
    <row r="23" spans="1:5" s="44" customFormat="1" ht="23.25" customHeight="1">
      <c r="A23" s="44" t="s">
        <v>226</v>
      </c>
      <c r="B23" s="235"/>
      <c r="C23" s="235"/>
      <c r="D23" s="203"/>
      <c r="E23" s="189"/>
    </row>
    <row r="24" spans="1:5" s="44" customFormat="1" ht="23.25" customHeight="1">
      <c r="A24" s="3" t="s">
        <v>227</v>
      </c>
      <c r="B24" s="235">
        <v>10</v>
      </c>
      <c r="C24" s="235">
        <v>10</v>
      </c>
      <c r="D24" s="203">
        <f t="shared" si="2"/>
        <v>0</v>
      </c>
      <c r="E24" s="202">
        <v>1</v>
      </c>
    </row>
    <row r="25" spans="1:5" s="44" customFormat="1" ht="23.25" customHeight="1">
      <c r="A25" s="3"/>
      <c r="B25" s="235"/>
      <c r="C25" s="235"/>
      <c r="D25" s="203"/>
      <c r="E25" s="189"/>
    </row>
    <row r="26" spans="1:5" s="7" customFormat="1" ht="23.25" customHeight="1" thickBot="1">
      <c r="A26" s="157" t="s">
        <v>64</v>
      </c>
      <c r="B26" s="169">
        <f>SUM(B6:B7)</f>
        <v>5521</v>
      </c>
      <c r="C26" s="169">
        <f>SUM(C6:C7)</f>
        <v>4876</v>
      </c>
      <c r="D26" s="169">
        <f>+B26-C26</f>
        <v>645</v>
      </c>
      <c r="E26" s="171">
        <f>+D26/C26</f>
        <v>0.13228055783429041</v>
      </c>
    </row>
    <row r="27" spans="1:5" s="34" customFormat="1" ht="23.25" customHeight="1" thickBot="1">
      <c r="A27" s="157" t="s">
        <v>65</v>
      </c>
      <c r="B27" s="190">
        <f>SUM(B10:B24)</f>
        <v>532714</v>
      </c>
      <c r="C27" s="190">
        <f>SUM(C10:C22)</f>
        <v>810165</v>
      </c>
      <c r="D27" s="190">
        <f>+B27-C27</f>
        <v>-277451</v>
      </c>
      <c r="E27" s="273">
        <f>+D27/C27</f>
        <v>-0.34246233791881903</v>
      </c>
    </row>
    <row r="28" spans="1:5" s="34" customFormat="1" ht="23.25" customHeight="1" thickBot="1">
      <c r="A28" s="157" t="s">
        <v>66</v>
      </c>
      <c r="B28" s="169">
        <f>+B27+B26</f>
        <v>538235</v>
      </c>
      <c r="C28" s="169">
        <f>+C27+C26</f>
        <v>815041</v>
      </c>
      <c r="D28" s="169">
        <f>+B28-C28</f>
        <v>-276806</v>
      </c>
      <c r="E28" s="274">
        <f>+D28/C28</f>
        <v>-0.33962217851617282</v>
      </c>
    </row>
    <row r="29" spans="1:5" s="11" customFormat="1" ht="25.5" customHeight="1">
      <c r="B29" s="43"/>
      <c r="C29" s="43"/>
      <c r="D29" s="43"/>
      <c r="E29" s="94"/>
    </row>
    <row r="30" spans="1:5" s="11" customFormat="1">
      <c r="A30" s="125"/>
      <c r="B30" s="43"/>
      <c r="C30" s="43"/>
      <c r="D30" s="43"/>
      <c r="E30" s="94"/>
    </row>
  </sheetData>
  <mergeCells count="1">
    <mergeCell ref="A1:E1"/>
  </mergeCells>
  <phoneticPr fontId="0" type="noConversion"/>
  <pageMargins left="0.75" right="0.75" top="0.57999999999999996" bottom="1" header="0.76" footer="0.511811024"/>
  <pageSetup scale="78"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25"/>
  <sheetViews>
    <sheetView zoomScale="75" workbookViewId="0">
      <selection activeCell="B18" sqref="B18"/>
    </sheetView>
  </sheetViews>
  <sheetFormatPr baseColWidth="10" defaultRowHeight="15"/>
  <cols>
    <col min="1" max="1" width="44" style="3" customWidth="1"/>
    <col min="2" max="4" width="18.28515625" style="18" customWidth="1"/>
    <col min="5" max="5" width="11.42578125" style="81"/>
    <col min="6" max="16384" width="11.42578125" style="3"/>
  </cols>
  <sheetData>
    <row r="1" spans="1:5" ht="20.25" customHeight="1">
      <c r="A1" s="348" t="s">
        <v>229</v>
      </c>
      <c r="B1" s="348"/>
      <c r="C1" s="348"/>
      <c r="D1" s="348"/>
      <c r="E1" s="348"/>
    </row>
    <row r="2" spans="1:5" ht="20.25" customHeight="1">
      <c r="A2" s="17"/>
      <c r="B2" s="41"/>
      <c r="C2" s="41"/>
      <c r="D2" s="41"/>
    </row>
    <row r="3" spans="1:5" ht="20.25" customHeight="1">
      <c r="A3" s="17"/>
      <c r="B3" s="41"/>
      <c r="C3" s="41"/>
      <c r="D3" s="95" t="s">
        <v>4</v>
      </c>
      <c r="E3" s="103"/>
    </row>
    <row r="4" spans="1:5" s="14" customFormat="1" ht="20.25" customHeight="1">
      <c r="A4"/>
      <c r="B4" s="132">
        <f>+'NOTA 4'!B4</f>
        <v>2019</v>
      </c>
      <c r="C4" s="132">
        <f>+'NOTA 4'!C4</f>
        <v>2018</v>
      </c>
      <c r="D4" s="42" t="s">
        <v>7</v>
      </c>
      <c r="E4" s="97" t="s">
        <v>8</v>
      </c>
    </row>
    <row r="5" spans="1:5" ht="23.25" customHeight="1"/>
    <row r="6" spans="1:5" s="44" customFormat="1" ht="23.25" customHeight="1">
      <c r="A6" s="44" t="s">
        <v>67</v>
      </c>
      <c r="B6" s="45"/>
      <c r="C6" s="45"/>
      <c r="D6" s="45"/>
      <c r="E6" s="93"/>
    </row>
    <row r="7" spans="1:5" s="44" customFormat="1" ht="23.25" customHeight="1">
      <c r="B7" s="45"/>
      <c r="C7" s="45"/>
      <c r="D7" s="45"/>
      <c r="E7" s="93"/>
    </row>
    <row r="8" spans="1:5" s="7" customFormat="1" ht="23.25" customHeight="1">
      <c r="A8" s="7" t="s">
        <v>69</v>
      </c>
      <c r="B8" s="235">
        <v>0</v>
      </c>
      <c r="C8" s="235">
        <v>0</v>
      </c>
      <c r="D8" s="203">
        <f>+B8-C8</f>
        <v>0</v>
      </c>
      <c r="E8" s="202">
        <v>0</v>
      </c>
    </row>
    <row r="9" spans="1:5" s="7" customFormat="1" ht="23.25" customHeight="1">
      <c r="A9" s="7" t="s">
        <v>70</v>
      </c>
      <c r="B9" s="247">
        <v>156000</v>
      </c>
      <c r="C9" s="247">
        <v>0</v>
      </c>
      <c r="D9" s="211">
        <f>+B9-C9</f>
        <v>156000</v>
      </c>
      <c r="E9" s="275">
        <v>0</v>
      </c>
    </row>
    <row r="10" spans="1:5" s="7" customFormat="1" ht="23.25" customHeight="1">
      <c r="A10" s="16" t="s">
        <v>71</v>
      </c>
      <c r="B10" s="211">
        <f>SUM(B8:B9)</f>
        <v>156000</v>
      </c>
      <c r="C10" s="211">
        <f>SUM(C8:C9)</f>
        <v>0</v>
      </c>
      <c r="D10" s="211">
        <f>SUM(D8:D9)</f>
        <v>156000</v>
      </c>
      <c r="E10" s="275">
        <v>0</v>
      </c>
    </row>
    <row r="11" spans="1:5" s="7" customFormat="1" ht="23.25" customHeight="1">
      <c r="B11" s="203"/>
      <c r="C11" s="203"/>
      <c r="D11" s="203"/>
      <c r="E11" s="189"/>
    </row>
    <row r="12" spans="1:5" s="7" customFormat="1" ht="23.25" customHeight="1">
      <c r="B12" s="203"/>
      <c r="C12" s="203"/>
      <c r="D12" s="203"/>
      <c r="E12" s="189"/>
    </row>
    <row r="13" spans="1:5" s="7" customFormat="1" ht="23.25" customHeight="1">
      <c r="A13" s="44" t="s">
        <v>72</v>
      </c>
      <c r="B13" s="203"/>
      <c r="C13" s="203"/>
      <c r="D13" s="203"/>
      <c r="E13" s="189"/>
    </row>
    <row r="14" spans="1:5" s="7" customFormat="1" ht="23.25" customHeight="1">
      <c r="A14" s="44"/>
      <c r="B14" s="203"/>
      <c r="C14" s="203"/>
      <c r="D14" s="203"/>
      <c r="E14" s="189"/>
    </row>
    <row r="15" spans="1:5" s="7" customFormat="1" ht="23.25" customHeight="1">
      <c r="A15" s="7" t="s">
        <v>73</v>
      </c>
      <c r="B15" s="203">
        <v>7086102</v>
      </c>
      <c r="C15" s="203">
        <v>12345260</v>
      </c>
      <c r="D15" s="203">
        <f t="shared" ref="D15:D17" si="0">+B15-C15</f>
        <v>-5259158</v>
      </c>
      <c r="E15" s="189">
        <f t="shared" ref="E15:E20" si="1">+D15/C15</f>
        <v>-0.42600625665235076</v>
      </c>
    </row>
    <row r="16" spans="1:5" s="7" customFormat="1" ht="23.25" customHeight="1">
      <c r="A16" s="7" t="s">
        <v>68</v>
      </c>
      <c r="B16" s="235">
        <v>506100</v>
      </c>
      <c r="C16" s="235">
        <v>320000</v>
      </c>
      <c r="D16" s="203">
        <f t="shared" si="0"/>
        <v>186100</v>
      </c>
      <c r="E16" s="202">
        <v>1</v>
      </c>
    </row>
    <row r="17" spans="1:5" s="7" customFormat="1" ht="23.25" customHeight="1">
      <c r="A17" s="7" t="s">
        <v>128</v>
      </c>
      <c r="B17" s="235">
        <v>1333900</v>
      </c>
      <c r="C17" s="235">
        <v>790000</v>
      </c>
      <c r="D17" s="203">
        <f t="shared" si="0"/>
        <v>543900</v>
      </c>
      <c r="E17" s="202">
        <f t="shared" si="1"/>
        <v>0.68848101265822781</v>
      </c>
    </row>
    <row r="18" spans="1:5" s="7" customFormat="1" ht="23.25" customHeight="1">
      <c r="B18" s="77"/>
      <c r="C18" s="77"/>
      <c r="D18" s="20"/>
      <c r="E18" s="202"/>
    </row>
    <row r="19" spans="1:5" s="7" customFormat="1" ht="23.25" customHeight="1" thickBot="1">
      <c r="A19" s="157" t="s">
        <v>74</v>
      </c>
      <c r="B19" s="187">
        <f>SUM(B15:B17)</f>
        <v>8926102</v>
      </c>
      <c r="C19" s="187">
        <f>SUM(C15:C17)</f>
        <v>13455260</v>
      </c>
      <c r="D19" s="187">
        <f>SUM(D15:D17)</f>
        <v>-4529158</v>
      </c>
      <c r="E19" s="325">
        <f t="shared" si="1"/>
        <v>-0.33660873145520787</v>
      </c>
    </row>
    <row r="20" spans="1:5" s="7" customFormat="1" ht="23.25" customHeight="1" thickBot="1">
      <c r="A20" s="157" t="s">
        <v>75</v>
      </c>
      <c r="B20" s="170">
        <f>+B19+B10</f>
        <v>9082102</v>
      </c>
      <c r="C20" s="170">
        <f>+C19+C10</f>
        <v>13455260</v>
      </c>
      <c r="D20" s="170">
        <f>+D19+D10</f>
        <v>-4373158</v>
      </c>
      <c r="E20" s="268">
        <f t="shared" si="1"/>
        <v>-0.32501475259489598</v>
      </c>
    </row>
    <row r="21" spans="1:5" s="7" customFormat="1" ht="23.25" customHeight="1">
      <c r="A21" s="44"/>
      <c r="B21" s="20"/>
      <c r="C21" s="20"/>
      <c r="D21" s="20"/>
      <c r="E21" s="92"/>
    </row>
    <row r="22" spans="1:5">
      <c r="A22" s="11"/>
    </row>
    <row r="23" spans="1:5">
      <c r="A23" s="11"/>
    </row>
    <row r="24" spans="1:5">
      <c r="A24" s="3" t="s">
        <v>117</v>
      </c>
    </row>
    <row r="25" spans="1:5">
      <c r="A25" s="119"/>
    </row>
  </sheetData>
  <mergeCells count="1">
    <mergeCell ref="A1:E1"/>
  </mergeCells>
  <phoneticPr fontId="0" type="noConversion"/>
  <pageMargins left="0.5" right="0.5" top="1.59" bottom="1" header="2.04" footer="0.511811024"/>
  <pageSetup scale="88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17"/>
  <sheetViews>
    <sheetView zoomScale="75" workbookViewId="0">
      <selection activeCell="E6" sqref="E6"/>
    </sheetView>
  </sheetViews>
  <sheetFormatPr baseColWidth="10" defaultRowHeight="15"/>
  <cols>
    <col min="1" max="1" width="44" style="7" customWidth="1"/>
    <col min="2" max="4" width="18.28515625" style="20" customWidth="1"/>
    <col min="5" max="5" width="11.42578125" style="92"/>
    <col min="6" max="16384" width="11.42578125" style="7"/>
  </cols>
  <sheetData>
    <row r="1" spans="1:6" ht="20.25" customHeight="1">
      <c r="A1" s="349" t="s">
        <v>230</v>
      </c>
      <c r="B1" s="349"/>
      <c r="C1" s="349"/>
      <c r="D1" s="349"/>
      <c r="E1" s="349"/>
    </row>
    <row r="2" spans="1:6" ht="20.25" customHeight="1">
      <c r="A2" s="17"/>
      <c r="B2" s="45"/>
      <c r="C2" s="45"/>
      <c r="D2" s="45"/>
      <c r="E2" s="93"/>
    </row>
    <row r="3" spans="1:6" ht="20.25" customHeight="1">
      <c r="A3" s="17"/>
      <c r="B3" s="45"/>
      <c r="C3" s="45"/>
      <c r="D3" s="95" t="s">
        <v>4</v>
      </c>
      <c r="E3" s="103"/>
    </row>
    <row r="4" spans="1:6" s="138" customFormat="1" ht="20.25" customHeight="1">
      <c r="A4" s="44"/>
      <c r="B4" s="132">
        <f>+'NOTA 5'!B4</f>
        <v>2019</v>
      </c>
      <c r="C4" s="132">
        <f>+'NOTA 5'!C4</f>
        <v>2018</v>
      </c>
      <c r="D4" s="42" t="s">
        <v>7</v>
      </c>
      <c r="E4" s="97" t="s">
        <v>8</v>
      </c>
    </row>
    <row r="5" spans="1:6" ht="23.25" customHeight="1"/>
    <row r="6" spans="1:6" ht="23.25" customHeight="1">
      <c r="A6" s="33" t="s">
        <v>137</v>
      </c>
    </row>
    <row r="7" spans="1:6" ht="23.25" customHeight="1"/>
    <row r="8" spans="1:6" ht="23.25" customHeight="1">
      <c r="A8" s="7" t="s">
        <v>138</v>
      </c>
      <c r="B8" s="166">
        <v>396</v>
      </c>
      <c r="C8" s="166">
        <v>473</v>
      </c>
      <c r="D8" s="203">
        <f t="shared" ref="D8:D15" si="0">+B8-C8</f>
        <v>-77</v>
      </c>
      <c r="E8" s="188">
        <f t="shared" ref="E8:E17" si="1">+D8/C8</f>
        <v>-0.16279069767441862</v>
      </c>
      <c r="F8" s="212"/>
    </row>
    <row r="9" spans="1:6" ht="23.25" customHeight="1">
      <c r="A9" s="7" t="s">
        <v>139</v>
      </c>
      <c r="B9" s="166">
        <v>267</v>
      </c>
      <c r="C9" s="166">
        <v>84</v>
      </c>
      <c r="D9" s="203">
        <f t="shared" si="0"/>
        <v>183</v>
      </c>
      <c r="E9" s="202">
        <f t="shared" si="1"/>
        <v>2.1785714285714284</v>
      </c>
      <c r="F9" s="212"/>
    </row>
    <row r="10" spans="1:6" ht="23.25" customHeight="1">
      <c r="A10" s="7" t="s">
        <v>140</v>
      </c>
      <c r="B10" s="166">
        <v>29184</v>
      </c>
      <c r="C10" s="166">
        <v>29384</v>
      </c>
      <c r="D10" s="203">
        <f t="shared" si="0"/>
        <v>-200</v>
      </c>
      <c r="E10" s="189">
        <f t="shared" si="1"/>
        <v>-6.8064252654505856E-3</v>
      </c>
      <c r="F10" s="212"/>
    </row>
    <row r="11" spans="1:6" ht="23.25" customHeight="1">
      <c r="A11" s="7" t="s">
        <v>141</v>
      </c>
      <c r="B11" s="166">
        <v>27899</v>
      </c>
      <c r="C11" s="166">
        <v>28319</v>
      </c>
      <c r="D11" s="20">
        <f t="shared" si="0"/>
        <v>-420</v>
      </c>
      <c r="E11" s="188">
        <f t="shared" si="1"/>
        <v>-1.4831032169215014E-2</v>
      </c>
    </row>
    <row r="12" spans="1:6" ht="23.25" customHeight="1">
      <c r="A12" s="7" t="s">
        <v>142</v>
      </c>
      <c r="B12" s="166">
        <v>38242</v>
      </c>
      <c r="C12" s="166">
        <v>38242</v>
      </c>
      <c r="D12" s="203">
        <f t="shared" si="0"/>
        <v>0</v>
      </c>
      <c r="E12" s="202">
        <f t="shared" si="1"/>
        <v>0</v>
      </c>
    </row>
    <row r="13" spans="1:6" ht="23.25" customHeight="1">
      <c r="A13" s="7" t="s">
        <v>143</v>
      </c>
      <c r="B13" s="166">
        <v>26629</v>
      </c>
      <c r="C13" s="166">
        <v>26675</v>
      </c>
      <c r="D13" s="20">
        <f t="shared" si="0"/>
        <v>-46</v>
      </c>
      <c r="E13" s="189">
        <f t="shared" si="1"/>
        <v>-1.7244611059044049E-3</v>
      </c>
    </row>
    <row r="14" spans="1:6" ht="23.25" customHeight="1">
      <c r="A14" s="7" t="s">
        <v>40</v>
      </c>
      <c r="B14" s="166">
        <v>1025</v>
      </c>
      <c r="C14" s="166">
        <v>988</v>
      </c>
      <c r="D14" s="203">
        <f t="shared" si="0"/>
        <v>37</v>
      </c>
      <c r="E14" s="202">
        <f t="shared" si="1"/>
        <v>3.7449392712550607E-2</v>
      </c>
    </row>
    <row r="15" spans="1:6" ht="23.25" customHeight="1">
      <c r="A15" s="7" t="s">
        <v>144</v>
      </c>
      <c r="B15" s="46">
        <v>-32279</v>
      </c>
      <c r="C15" s="46">
        <v>-32272</v>
      </c>
      <c r="D15" s="213">
        <f t="shared" si="0"/>
        <v>-7</v>
      </c>
      <c r="E15" s="191">
        <f t="shared" si="1"/>
        <v>2.1690629647992066E-4</v>
      </c>
    </row>
    <row r="16" spans="1:6" ht="23.25" customHeight="1">
      <c r="B16" s="19"/>
      <c r="C16" s="19"/>
    </row>
    <row r="17" spans="1:5" ht="20.25" thickBot="1">
      <c r="A17" s="157" t="s">
        <v>145</v>
      </c>
      <c r="B17" s="169">
        <f>SUM(B8:B15)</f>
        <v>91363</v>
      </c>
      <c r="C17" s="169">
        <f>SUM(C8:C15)</f>
        <v>91893</v>
      </c>
      <c r="D17" s="169">
        <f>SUM(D8:D15)</f>
        <v>-530</v>
      </c>
      <c r="E17" s="268">
        <f t="shared" si="1"/>
        <v>-5.7675775086241604E-3</v>
      </c>
    </row>
  </sheetData>
  <mergeCells count="1">
    <mergeCell ref="A1:E1"/>
  </mergeCells>
  <phoneticPr fontId="0" type="noConversion"/>
  <pageMargins left="0.5" right="0.5" top="1.59" bottom="1" header="2.04" footer="0.511811024"/>
  <pageSetup scale="88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18</vt:i4>
      </vt:variant>
    </vt:vector>
  </HeadingPairs>
  <TitlesOfParts>
    <vt:vector size="41" baseType="lpstr">
      <vt:lpstr>ACTIVO</vt:lpstr>
      <vt:lpstr>PASIVO-PATRI</vt:lpstr>
      <vt:lpstr>RESULTADOS</vt:lpstr>
      <vt:lpstr>NOTA 1 </vt:lpstr>
      <vt:lpstr>NOTA 2 </vt:lpstr>
      <vt:lpstr>NOTA 3 </vt:lpstr>
      <vt:lpstr>NOTA 4</vt:lpstr>
      <vt:lpstr>NOTA 5</vt:lpstr>
      <vt:lpstr>NOTA 6</vt:lpstr>
      <vt:lpstr>NOTA 7</vt:lpstr>
      <vt:lpstr>NOTA 8</vt:lpstr>
      <vt:lpstr>NOTA 9</vt:lpstr>
      <vt:lpstr>NOTA 10</vt:lpstr>
      <vt:lpstr>NOTA  11</vt:lpstr>
      <vt:lpstr>NOTA 12</vt:lpstr>
      <vt:lpstr>NOTA 13</vt:lpstr>
      <vt:lpstr>NOTA 14</vt:lpstr>
      <vt:lpstr>NOTA  15</vt:lpstr>
      <vt:lpstr>NOTA 16</vt:lpstr>
      <vt:lpstr>ANEXO-1</vt:lpstr>
      <vt:lpstr>ANEXO-1.1</vt:lpstr>
      <vt:lpstr>ANEXO 2</vt:lpstr>
      <vt:lpstr>Hoja1</vt:lpstr>
      <vt:lpstr>ACTIVO!Área_de_impresión</vt:lpstr>
      <vt:lpstr>'ANEXO 2'!Área_de_impresión</vt:lpstr>
      <vt:lpstr>'ANEXO-1'!Área_de_impresión</vt:lpstr>
      <vt:lpstr>'ANEXO-1.1'!Área_de_impresión</vt:lpstr>
      <vt:lpstr>'NOTA  11'!Área_de_impresión</vt:lpstr>
      <vt:lpstr>'NOTA  15'!Área_de_impresión</vt:lpstr>
      <vt:lpstr>'NOTA 1 '!Área_de_impresión</vt:lpstr>
      <vt:lpstr>'NOTA 12'!Área_de_impresión</vt:lpstr>
      <vt:lpstr>'NOTA 13'!Área_de_impresión</vt:lpstr>
      <vt:lpstr>'NOTA 14'!Área_de_impresión</vt:lpstr>
      <vt:lpstr>'NOTA 2 '!Área_de_impresión</vt:lpstr>
      <vt:lpstr>'NOTA 3 '!Área_de_impresión</vt:lpstr>
      <vt:lpstr>'NOTA 4'!Área_de_impresión</vt:lpstr>
      <vt:lpstr>'NOTA 5'!Área_de_impresión</vt:lpstr>
      <vt:lpstr>'NOTA 6'!Área_de_impresión</vt:lpstr>
      <vt:lpstr>'NOTA 7'!Área_de_impresión</vt:lpstr>
      <vt:lpstr>'PASIVO-PATRI'!Área_de_impresión</vt:lpstr>
      <vt:lpstr>RESULTADOS!Área_de_impresión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 A. Villalobos Hernández</dc:creator>
  <cp:lastModifiedBy>Javier Jimenez</cp:lastModifiedBy>
  <cp:lastPrinted>2019-04-30T21:51:52Z</cp:lastPrinted>
  <dcterms:created xsi:type="dcterms:W3CDTF">1998-05-05T23:44:11Z</dcterms:created>
  <dcterms:modified xsi:type="dcterms:W3CDTF">2019-04-30T21:58:38Z</dcterms:modified>
</cp:coreProperties>
</file>