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marin\Desktop\"/>
    </mc:Choice>
  </mc:AlternateContent>
  <xr:revisionPtr revIDLastSave="0" documentId="8_{366A103A-F41B-47BC-9CC9-B44BB1861F34}" xr6:coauthVersionLast="45" xr6:coauthVersionMax="45" xr10:uidLastSave="{00000000-0000-0000-0000-000000000000}"/>
  <bookViews>
    <workbookView xWindow="-120" yWindow="-120" windowWidth="29040" windowHeight="15840" tabRatio="896"/>
  </bookViews>
  <sheets>
    <sheet name="ACTIVO" sheetId="1" r:id="rId1"/>
    <sheet name="PASIVO-PATRI" sheetId="2" r:id="rId2"/>
    <sheet name="RESULTADOS" sheetId="3" r:id="rId3"/>
    <sheet name="NOTA 1" sheetId="31" r:id="rId4"/>
    <sheet name="NOTA 2  " sheetId="35" r:id="rId5"/>
    <sheet name="NOTA 3" sheetId="34" r:id="rId6"/>
    <sheet name="NOTA 4" sheetId="4" r:id="rId7"/>
    <sheet name="NOTA 5" sheetId="5" r:id="rId8"/>
    <sheet name="NOTA 6" sheetId="14" r:id="rId9"/>
    <sheet name="NOTA 7" sheetId="6" r:id="rId10"/>
    <sheet name="NOTA 8" sheetId="30" r:id="rId11"/>
    <sheet name="NOTA 9" sheetId="26" r:id="rId12"/>
    <sheet name="NOTA 10" sheetId="28" r:id="rId13"/>
    <sheet name="NOTA 11" sheetId="7" r:id="rId14"/>
    <sheet name="NOTA 12" sheetId="16" r:id="rId15"/>
    <sheet name="NOTA 13" sheetId="17" r:id="rId16"/>
    <sheet name="NOTA 14" sheetId="20" r:id="rId17"/>
    <sheet name="NOTA 15" sheetId="23" r:id="rId18"/>
    <sheet name="NOTA 16" sheetId="22" r:id="rId19"/>
    <sheet name="ANEXO-1" sheetId="10" r:id="rId20"/>
    <sheet name="ANEXO-1.1" sheetId="11" r:id="rId21"/>
    <sheet name="ANEXO 2" sheetId="12" r:id="rId22"/>
  </sheets>
  <definedNames>
    <definedName name="_xlnm.Print_Area" localSheetId="0">ACTIVO!$A$10:$F$41</definedName>
    <definedName name="_xlnm.Print_Area" localSheetId="21">'ANEXO 2'!$A$1:$H$42</definedName>
    <definedName name="_xlnm.Print_Area" localSheetId="19">'ANEXO-1'!$4:$26</definedName>
    <definedName name="_xlnm.Print_Area" localSheetId="20">'ANEXO-1.1'!$A$1:$G$33</definedName>
    <definedName name="_xlnm.Print_Area" localSheetId="3">'NOTA 1'!$A$1:$E$17</definedName>
    <definedName name="_xlnm.Print_Area" localSheetId="12">'NOTA 10'!$A$1:$E$16</definedName>
    <definedName name="_xlnm.Print_Area" localSheetId="13">'NOTA 11'!$A$1:$E$27</definedName>
    <definedName name="_xlnm.Print_Area" localSheetId="14">'NOTA 12'!$A$1:$E$25</definedName>
    <definedName name="_xlnm.Print_Area" localSheetId="15">'NOTA 13'!$A$1:$E$20</definedName>
    <definedName name="_xlnm.Print_Area" localSheetId="4">'NOTA 2  '!$A$1:$E$30</definedName>
    <definedName name="_xlnm.Print_Area" localSheetId="5">'NOTA 3'!$A$1:$E$27</definedName>
    <definedName name="_xlnm.Print_Area" localSheetId="6">'NOTA 4'!$A$1:$E$29</definedName>
    <definedName name="_xlnm.Print_Area" localSheetId="7">'NOTA 5'!$A$1:$E$31</definedName>
    <definedName name="_xlnm.Print_Area" localSheetId="8">'NOTA 6'!$A$1:$E$23</definedName>
    <definedName name="_xlnm.Print_Area" localSheetId="9">'NOTA 7'!$A$1:$E$37</definedName>
    <definedName name="_xlnm.Print_Area" localSheetId="10">'NOTA 8'!$A$1:$E$19</definedName>
    <definedName name="_xlnm.Print_Area" localSheetId="11">'NOTA 9'!$A$1:$E$22</definedName>
    <definedName name="_xlnm.Print_Area" localSheetId="1">'PASIVO-PATRI'!$A$1:$F$36</definedName>
    <definedName name="_xlnm.Print_Area" localSheetId="2">RESULTADOS!$A$1:$F$42</definedName>
  </definedNames>
  <calcPr calcId="191029" fullCalcOnLoad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30" l="1"/>
  <c r="G33" i="12"/>
  <c r="G37" i="12"/>
  <c r="A33" i="12"/>
  <c r="E32" i="3"/>
  <c r="G21" i="11"/>
  <c r="E26" i="2"/>
  <c r="D13" i="34"/>
  <c r="D17" i="34" s="1"/>
  <c r="E17" i="34" s="1"/>
  <c r="E13" i="34"/>
  <c r="D36" i="3"/>
  <c r="B37" i="12"/>
  <c r="G34" i="12"/>
  <c r="C36" i="3"/>
  <c r="E36" i="3" s="1"/>
  <c r="F36" i="3" s="1"/>
  <c r="E33" i="3"/>
  <c r="F33" i="3"/>
  <c r="C19" i="35"/>
  <c r="B19" i="35"/>
  <c r="D18" i="35"/>
  <c r="E18" i="35" s="1"/>
  <c r="D17" i="35"/>
  <c r="E17" i="35"/>
  <c r="D16" i="35"/>
  <c r="E16" i="35"/>
  <c r="D15" i="35"/>
  <c r="E15" i="35" s="1"/>
  <c r="D14" i="35"/>
  <c r="E14" i="35"/>
  <c r="D13" i="35"/>
  <c r="E13" i="35"/>
  <c r="D12" i="35"/>
  <c r="E12" i="35" s="1"/>
  <c r="D11" i="35"/>
  <c r="E11" i="35"/>
  <c r="D10" i="35"/>
  <c r="D19" i="35" s="1"/>
  <c r="E19" i="35" s="1"/>
  <c r="E10" i="35"/>
  <c r="D9" i="35"/>
  <c r="E9" i="35" s="1"/>
  <c r="D15" i="34"/>
  <c r="E15" i="34"/>
  <c r="D14" i="34"/>
  <c r="E14" i="34"/>
  <c r="D12" i="34"/>
  <c r="E12" i="34" s="1"/>
  <c r="D11" i="34"/>
  <c r="E11" i="34"/>
  <c r="C17" i="34"/>
  <c r="B17" i="34"/>
  <c r="D10" i="34"/>
  <c r="E10" i="34" s="1"/>
  <c r="C12" i="31"/>
  <c r="B12" i="31"/>
  <c r="D11" i="31"/>
  <c r="D12" i="31" s="1"/>
  <c r="E12" i="31" s="1"/>
  <c r="E11" i="31"/>
  <c r="D10" i="31"/>
  <c r="E10" i="31" s="1"/>
  <c r="D9" i="31"/>
  <c r="E9" i="31"/>
  <c r="D13" i="11"/>
  <c r="G13" i="11" s="1"/>
  <c r="B26" i="4"/>
  <c r="D26" i="4" s="1"/>
  <c r="E26" i="4" s="1"/>
  <c r="D9" i="2"/>
  <c r="D9" i="3"/>
  <c r="C5" i="4"/>
  <c r="C5" i="31" s="1"/>
  <c r="E31" i="3"/>
  <c r="F31" i="3" s="1"/>
  <c r="D9" i="17"/>
  <c r="D12" i="17"/>
  <c r="E12" i="17"/>
  <c r="F37" i="12"/>
  <c r="E37" i="12"/>
  <c r="D37" i="12"/>
  <c r="C37" i="12"/>
  <c r="G32" i="12"/>
  <c r="C17" i="30"/>
  <c r="B17" i="30"/>
  <c r="E17" i="2"/>
  <c r="F17" i="2"/>
  <c r="B14" i="28"/>
  <c r="D14" i="28" s="1"/>
  <c r="E14" i="28" s="1"/>
  <c r="C14" i="28"/>
  <c r="B19" i="26"/>
  <c r="D19" i="26"/>
  <c r="E19" i="26" s="1"/>
  <c r="C19" i="26"/>
  <c r="E13" i="11"/>
  <c r="D15" i="30"/>
  <c r="D14" i="30"/>
  <c r="E14" i="30"/>
  <c r="D13" i="30"/>
  <c r="E13" i="30" s="1"/>
  <c r="D12" i="30"/>
  <c r="D11" i="30"/>
  <c r="D10" i="30"/>
  <c r="E10" i="30"/>
  <c r="D9" i="30"/>
  <c r="D12" i="28"/>
  <c r="E12" i="28"/>
  <c r="D17" i="26"/>
  <c r="E17" i="26"/>
  <c r="D11" i="28"/>
  <c r="D10" i="26"/>
  <c r="E10" i="26" s="1"/>
  <c r="D9" i="28"/>
  <c r="D10" i="28"/>
  <c r="E10" i="28"/>
  <c r="D9" i="26"/>
  <c r="E9" i="26"/>
  <c r="D11" i="26"/>
  <c r="E11" i="26"/>
  <c r="D12" i="26"/>
  <c r="E12" i="26"/>
  <c r="D13" i="26"/>
  <c r="E13" i="26"/>
  <c r="D14" i="26"/>
  <c r="E14" i="26"/>
  <c r="D15" i="26"/>
  <c r="E15" i="26"/>
  <c r="D16" i="26"/>
  <c r="E12" i="2"/>
  <c r="F12" i="2" s="1"/>
  <c r="E11" i="2"/>
  <c r="E13" i="2" s="1"/>
  <c r="F13" i="2" s="1"/>
  <c r="A1" i="12"/>
  <c r="A2" i="11"/>
  <c r="A2" i="12"/>
  <c r="A5" i="12"/>
  <c r="A7" i="12"/>
  <c r="G12" i="12"/>
  <c r="G13" i="12"/>
  <c r="G14" i="12"/>
  <c r="B16" i="12"/>
  <c r="G16" i="12" s="1"/>
  <c r="C16" i="12"/>
  <c r="D16" i="12"/>
  <c r="D28" i="12" s="1"/>
  <c r="D38" i="12" s="1"/>
  <c r="D22" i="11" s="1"/>
  <c r="D24" i="11" s="1"/>
  <c r="D26" i="11" s="1"/>
  <c r="E16" i="12"/>
  <c r="F16" i="12"/>
  <c r="G20" i="12"/>
  <c r="G21" i="12"/>
  <c r="G22" i="12"/>
  <c r="G24" i="12"/>
  <c r="G25" i="12"/>
  <c r="G26" i="12"/>
  <c r="B27" i="12"/>
  <c r="C27" i="12"/>
  <c r="C28" i="12"/>
  <c r="C38" i="12" s="1"/>
  <c r="C22" i="11" s="1"/>
  <c r="C24" i="11" s="1"/>
  <c r="C26" i="11" s="1"/>
  <c r="D27" i="12"/>
  <c r="G27" i="12" s="1"/>
  <c r="E27" i="12"/>
  <c r="E28" i="12" s="1"/>
  <c r="E38" i="12" s="1"/>
  <c r="E22" i="11" s="1"/>
  <c r="E24" i="11" s="1"/>
  <c r="E26" i="11" s="1"/>
  <c r="F27" i="12"/>
  <c r="G35" i="12"/>
  <c r="G36" i="12"/>
  <c r="A1" i="11"/>
  <c r="A4" i="11"/>
  <c r="A5" i="11"/>
  <c r="A6" i="10"/>
  <c r="A6" i="11"/>
  <c r="G10" i="11"/>
  <c r="G11" i="11"/>
  <c r="G12" i="11"/>
  <c r="B13" i="11"/>
  <c r="C13" i="11"/>
  <c r="F13" i="11"/>
  <c r="G14" i="11"/>
  <c r="G15" i="11"/>
  <c r="G16" i="11"/>
  <c r="G17" i="11"/>
  <c r="G18" i="11"/>
  <c r="G19" i="11"/>
  <c r="G20" i="11"/>
  <c r="G25" i="11"/>
  <c r="B31" i="11"/>
  <c r="G31" i="11" s="1"/>
  <c r="C31" i="11"/>
  <c r="D31" i="11"/>
  <c r="E31" i="11"/>
  <c r="F31" i="11"/>
  <c r="A5" i="10"/>
  <c r="G10" i="10"/>
  <c r="G21" i="10" s="1"/>
  <c r="G11" i="10"/>
  <c r="G12" i="10"/>
  <c r="G13" i="10"/>
  <c r="G14" i="10"/>
  <c r="G15" i="10"/>
  <c r="G16" i="10"/>
  <c r="G17" i="10"/>
  <c r="G18" i="10"/>
  <c r="G19" i="10"/>
  <c r="G20" i="10"/>
  <c r="B21" i="10"/>
  <c r="C21" i="10"/>
  <c r="D21" i="10"/>
  <c r="E21" i="10"/>
  <c r="F21" i="10"/>
  <c r="F22" i="10" s="1"/>
  <c r="G25" i="10"/>
  <c r="B5" i="22"/>
  <c r="C5" i="22"/>
  <c r="D9" i="22"/>
  <c r="E9" i="22"/>
  <c r="D10" i="22"/>
  <c r="E10" i="22"/>
  <c r="B12" i="22"/>
  <c r="C12" i="22"/>
  <c r="B5" i="23"/>
  <c r="C5" i="23"/>
  <c r="D11" i="23"/>
  <c r="E11" i="23"/>
  <c r="D12" i="23"/>
  <c r="E12" i="23" s="1"/>
  <c r="D13" i="23"/>
  <c r="E13" i="23"/>
  <c r="D17" i="23"/>
  <c r="E17" i="23"/>
  <c r="D18" i="23"/>
  <c r="E18" i="23" s="1"/>
  <c r="B20" i="23"/>
  <c r="C20" i="23"/>
  <c r="D20" i="23" s="1"/>
  <c r="E20" i="23" s="1"/>
  <c r="B6" i="20"/>
  <c r="C6" i="20"/>
  <c r="D9" i="20"/>
  <c r="E9" i="20"/>
  <c r="D10" i="20"/>
  <c r="E10" i="20"/>
  <c r="D11" i="20"/>
  <c r="E11" i="20" s="1"/>
  <c r="D12" i="20"/>
  <c r="E12" i="20"/>
  <c r="D13" i="20"/>
  <c r="D14" i="20"/>
  <c r="E14" i="20"/>
  <c r="D15" i="20"/>
  <c r="E15" i="20"/>
  <c r="D16" i="20"/>
  <c r="E16" i="20"/>
  <c r="D17" i="20"/>
  <c r="E17" i="20"/>
  <c r="D18" i="20"/>
  <c r="E18" i="20"/>
  <c r="D19" i="20"/>
  <c r="E19" i="20"/>
  <c r="D20" i="20"/>
  <c r="E20" i="20"/>
  <c r="B22" i="20"/>
  <c r="C22" i="20"/>
  <c r="C9" i="2"/>
  <c r="C9" i="3"/>
  <c r="B5" i="4"/>
  <c r="B5" i="14" s="1"/>
  <c r="D10" i="17"/>
  <c r="E10" i="17" s="1"/>
  <c r="D11" i="17"/>
  <c r="E11" i="17"/>
  <c r="D13" i="17"/>
  <c r="E13" i="17"/>
  <c r="B15" i="17"/>
  <c r="C15" i="17"/>
  <c r="D9" i="16"/>
  <c r="E9" i="16"/>
  <c r="D10" i="16"/>
  <c r="D20" i="16" s="1"/>
  <c r="E20" i="16" s="1"/>
  <c r="D11" i="16"/>
  <c r="E11" i="16"/>
  <c r="D12" i="16"/>
  <c r="E12" i="16"/>
  <c r="D13" i="16"/>
  <c r="E13" i="16"/>
  <c r="D14" i="16"/>
  <c r="E14" i="16"/>
  <c r="D15" i="16"/>
  <c r="E15" i="16"/>
  <c r="D16" i="16"/>
  <c r="E16" i="16"/>
  <c r="D17" i="16"/>
  <c r="D18" i="16"/>
  <c r="B20" i="16"/>
  <c r="C20" i="16"/>
  <c r="D8" i="7"/>
  <c r="E8" i="7"/>
  <c r="B9" i="7"/>
  <c r="D9" i="7" s="1"/>
  <c r="E9" i="7" s="1"/>
  <c r="C9" i="7"/>
  <c r="D11" i="7"/>
  <c r="E11" i="7"/>
  <c r="D12" i="7"/>
  <c r="E12" i="7"/>
  <c r="D13" i="7"/>
  <c r="E13" i="7" s="1"/>
  <c r="D14" i="7"/>
  <c r="E14" i="7"/>
  <c r="D15" i="7"/>
  <c r="E15" i="7"/>
  <c r="D16" i="7"/>
  <c r="B17" i="7"/>
  <c r="C17" i="7"/>
  <c r="D17" i="7" s="1"/>
  <c r="E17" i="7" s="1"/>
  <c r="B7" i="6"/>
  <c r="C7" i="6"/>
  <c r="D7" i="6"/>
  <c r="E7" i="6"/>
  <c r="D10" i="6"/>
  <c r="E10" i="6" s="1"/>
  <c r="D11" i="6"/>
  <c r="E11" i="6"/>
  <c r="B12" i="6"/>
  <c r="D12" i="6" s="1"/>
  <c r="E12" i="6" s="1"/>
  <c r="C12" i="6"/>
  <c r="C23" i="6" s="1"/>
  <c r="D23" i="6" s="1"/>
  <c r="E23" i="6" s="1"/>
  <c r="D14" i="6"/>
  <c r="E14" i="6" s="1"/>
  <c r="D15" i="6"/>
  <c r="E15" i="6"/>
  <c r="B16" i="6"/>
  <c r="D16" i="6" s="1"/>
  <c r="E16" i="6" s="1"/>
  <c r="C16" i="6"/>
  <c r="D18" i="6"/>
  <c r="E18" i="6" s="1"/>
  <c r="D19" i="6"/>
  <c r="E19" i="6"/>
  <c r="B20" i="6"/>
  <c r="D20" i="6"/>
  <c r="C20" i="6"/>
  <c r="D9" i="14"/>
  <c r="E9" i="14" s="1"/>
  <c r="D10" i="14"/>
  <c r="E10" i="14" s="1"/>
  <c r="D11" i="14"/>
  <c r="E11" i="14"/>
  <c r="D12" i="14"/>
  <c r="E12" i="14" s="1"/>
  <c r="D13" i="14"/>
  <c r="E13" i="14"/>
  <c r="D14" i="14"/>
  <c r="E14" i="14"/>
  <c r="D15" i="14"/>
  <c r="E15" i="14" s="1"/>
  <c r="D16" i="14"/>
  <c r="E16" i="14"/>
  <c r="B18" i="14"/>
  <c r="C18" i="14"/>
  <c r="D9" i="5"/>
  <c r="D11" i="5" s="1"/>
  <c r="E11" i="5" s="1"/>
  <c r="D10" i="5"/>
  <c r="E10" i="5" s="1"/>
  <c r="B11" i="5"/>
  <c r="C11" i="5"/>
  <c r="C22" i="5"/>
  <c r="D16" i="5"/>
  <c r="E16" i="5" s="1"/>
  <c r="D17" i="5"/>
  <c r="E17" i="5"/>
  <c r="D18" i="5"/>
  <c r="E18" i="5"/>
  <c r="B20" i="5"/>
  <c r="B22" i="5" s="1"/>
  <c r="C20" i="5"/>
  <c r="D7" i="4"/>
  <c r="E7" i="4"/>
  <c r="D11" i="4"/>
  <c r="E11" i="4"/>
  <c r="D12" i="4"/>
  <c r="E12" i="4" s="1"/>
  <c r="D13" i="4"/>
  <c r="E13" i="4"/>
  <c r="D14" i="4"/>
  <c r="E14" i="4"/>
  <c r="D15" i="4"/>
  <c r="E15" i="4" s="1"/>
  <c r="D16" i="4"/>
  <c r="E16" i="4"/>
  <c r="D18" i="4"/>
  <c r="E18" i="4"/>
  <c r="D19" i="4"/>
  <c r="E19" i="4" s="1"/>
  <c r="D20" i="4"/>
  <c r="E20" i="4"/>
  <c r="D21" i="4"/>
  <c r="E21" i="4"/>
  <c r="D22" i="4"/>
  <c r="E22" i="4" s="1"/>
  <c r="D23" i="4"/>
  <c r="E23" i="4"/>
  <c r="D25" i="4"/>
  <c r="E25" i="4"/>
  <c r="C26" i="4"/>
  <c r="C29" i="4" s="1"/>
  <c r="B27" i="4"/>
  <c r="D27" i="4" s="1"/>
  <c r="E27" i="4" s="1"/>
  <c r="C27" i="4"/>
  <c r="A6" i="3"/>
  <c r="A7" i="3"/>
  <c r="E12" i="3"/>
  <c r="F12" i="3"/>
  <c r="E13" i="3"/>
  <c r="F13" i="3"/>
  <c r="E14" i="3"/>
  <c r="F14" i="3"/>
  <c r="C16" i="3"/>
  <c r="D16" i="3"/>
  <c r="E20" i="3"/>
  <c r="F20" i="3"/>
  <c r="E21" i="3"/>
  <c r="F21" i="3"/>
  <c r="E22" i="3"/>
  <c r="E23" i="3"/>
  <c r="F23" i="3"/>
  <c r="E24" i="3"/>
  <c r="F24" i="3"/>
  <c r="C26" i="3"/>
  <c r="E26" i="3" s="1"/>
  <c r="F26" i="3" s="1"/>
  <c r="D26" i="3"/>
  <c r="E34" i="3"/>
  <c r="E35" i="3"/>
  <c r="F35" i="3"/>
  <c r="A4" i="2"/>
  <c r="A5" i="2"/>
  <c r="A6" i="2"/>
  <c r="A7" i="2"/>
  <c r="C13" i="2"/>
  <c r="D13" i="2"/>
  <c r="E20" i="2"/>
  <c r="F20" i="2"/>
  <c r="E21" i="2"/>
  <c r="F21" i="2"/>
  <c r="E22" i="2"/>
  <c r="F22" i="2"/>
  <c r="E23" i="2"/>
  <c r="F23" i="2"/>
  <c r="E24" i="2"/>
  <c r="F24" i="2"/>
  <c r="E25" i="2"/>
  <c r="F25" i="2" s="1"/>
  <c r="C30" i="2"/>
  <c r="E30" i="2" s="1"/>
  <c r="F30" i="2" s="1"/>
  <c r="E20" i="1"/>
  <c r="E33" i="1" s="1"/>
  <c r="F33" i="1" s="1"/>
  <c r="F20" i="1"/>
  <c r="E21" i="1"/>
  <c r="F21" i="1"/>
  <c r="E22" i="1"/>
  <c r="F22" i="1" s="1"/>
  <c r="E23" i="1"/>
  <c r="F23" i="1"/>
  <c r="E24" i="1"/>
  <c r="F24" i="1"/>
  <c r="E25" i="1"/>
  <c r="F25" i="1" s="1"/>
  <c r="E26" i="1"/>
  <c r="F26" i="1"/>
  <c r="E27" i="1"/>
  <c r="F27" i="1"/>
  <c r="E28" i="1"/>
  <c r="F28" i="1" s="1"/>
  <c r="E29" i="1"/>
  <c r="F29" i="1"/>
  <c r="E30" i="1"/>
  <c r="C33" i="1"/>
  <c r="D33" i="1"/>
  <c r="E34" i="1"/>
  <c r="F34" i="1"/>
  <c r="F11" i="2"/>
  <c r="D27" i="3"/>
  <c r="D37" i="3" s="1"/>
  <c r="D27" i="2" s="1"/>
  <c r="D28" i="2" s="1"/>
  <c r="D29" i="2" s="1"/>
  <c r="D12" i="22"/>
  <c r="E12" i="22" s="1"/>
  <c r="D22" i="20"/>
  <c r="E22" i="20"/>
  <c r="E12" i="30"/>
  <c r="E9" i="17"/>
  <c r="E10" i="16"/>
  <c r="D17" i="30"/>
  <c r="E17" i="30" s="1"/>
  <c r="E11" i="30"/>
  <c r="B23" i="6"/>
  <c r="F28" i="12"/>
  <c r="F38" i="12"/>
  <c r="F22" i="11" s="1"/>
  <c r="F24" i="11" s="1"/>
  <c r="F26" i="11" s="1"/>
  <c r="E16" i="3"/>
  <c r="F16" i="3"/>
  <c r="B5" i="28"/>
  <c r="B5" i="16"/>
  <c r="C5" i="14"/>
  <c r="C5" i="35"/>
  <c r="C5" i="17"/>
  <c r="B5" i="26"/>
  <c r="G22" i="10" l="1"/>
  <c r="D22" i="10"/>
  <c r="E22" i="10"/>
  <c r="C22" i="10"/>
  <c r="B22" i="10"/>
  <c r="G28" i="12"/>
  <c r="G38" i="12" s="1"/>
  <c r="D18" i="14"/>
  <c r="E18" i="14" s="1"/>
  <c r="B5" i="31"/>
  <c r="C27" i="3"/>
  <c r="B5" i="5"/>
  <c r="B5" i="6" s="1"/>
  <c r="B6" i="7" s="1"/>
  <c r="B19" i="7"/>
  <c r="D19" i="7" s="1"/>
  <c r="E19" i="7" s="1"/>
  <c r="B28" i="12"/>
  <c r="B38" i="12" s="1"/>
  <c r="B22" i="11" s="1"/>
  <c r="C5" i="28"/>
  <c r="B5" i="17"/>
  <c r="C19" i="7"/>
  <c r="B5" i="34"/>
  <c r="B5" i="30"/>
  <c r="C5" i="26"/>
  <c r="C5" i="16"/>
  <c r="D20" i="5"/>
  <c r="C5" i="30"/>
  <c r="B29" i="4"/>
  <c r="D29" i="4" s="1"/>
  <c r="E29" i="4" s="1"/>
  <c r="C5" i="5"/>
  <c r="C5" i="6" s="1"/>
  <c r="C6" i="7" s="1"/>
  <c r="B5" i="35"/>
  <c r="C5" i="34"/>
  <c r="D15" i="17"/>
  <c r="E15" i="17" s="1"/>
  <c r="E20" i="5" l="1"/>
  <c r="D22" i="5"/>
  <c r="E22" i="5" s="1"/>
  <c r="G22" i="11"/>
  <c r="B24" i="11"/>
  <c r="C37" i="3"/>
  <c r="E27" i="3"/>
  <c r="F27" i="3" s="1"/>
  <c r="C27" i="2" l="1"/>
  <c r="E37" i="3"/>
  <c r="F37" i="3" s="1"/>
  <c r="G24" i="11"/>
  <c r="B26" i="11"/>
  <c r="B28" i="11" l="1"/>
  <c r="G26" i="11"/>
  <c r="C28" i="2"/>
  <c r="C29" i="2" s="1"/>
  <c r="E27" i="2"/>
  <c r="F27" i="2" l="1"/>
  <c r="E28" i="2"/>
  <c r="C28" i="11"/>
  <c r="G28" i="11" s="1"/>
  <c r="E28" i="11"/>
  <c r="F28" i="11"/>
  <c r="D28" i="11"/>
  <c r="E29" i="2" l="1"/>
  <c r="F29" i="2" s="1"/>
  <c r="F28" i="2"/>
</calcChain>
</file>

<file path=xl/sharedStrings.xml><?xml version="1.0" encoding="utf-8"?>
<sst xmlns="http://schemas.openxmlformats.org/spreadsheetml/2006/main" count="450" uniqueCount="258">
  <si>
    <t>Instituto Nacional de Fomento Cooperativo</t>
  </si>
  <si>
    <t>-INFOCOOP-</t>
  </si>
  <si>
    <t>Balance de Situación</t>
  </si>
  <si>
    <t>(Miles de colones)</t>
  </si>
  <si>
    <t>VARIACION</t>
  </si>
  <si>
    <t>ACTIVO:</t>
  </si>
  <si>
    <t>NOTA</t>
  </si>
  <si>
    <t>ABSOLUTA</t>
  </si>
  <si>
    <t>RELAT.</t>
  </si>
  <si>
    <t>DISPONIBILIDADES</t>
  </si>
  <si>
    <t>PRODUCTOS POR COBRAR NETO</t>
  </si>
  <si>
    <t>OTRAS CUENTAS POR COBRAR</t>
  </si>
  <si>
    <t>CARTERA DE CREDITOS NETA</t>
  </si>
  <si>
    <t>GASTOS PAGADOS POR ADELANTADO</t>
  </si>
  <si>
    <t>BIENES EN USO NETO</t>
  </si>
  <si>
    <t>BIENES REALIZABLES NETO</t>
  </si>
  <si>
    <t>TOTAL ACTIVO</t>
  </si>
  <si>
    <t>CUENTAS DE ORDEN DEUDORAS</t>
  </si>
  <si>
    <t xml:space="preserve"> </t>
  </si>
  <si>
    <t>Las notas adjuntas son parte integral de los Estados Financieros.</t>
  </si>
  <si>
    <t>PASIVO Y PATRIMONIO</t>
  </si>
  <si>
    <t>PASIVO:</t>
  </si>
  <si>
    <t>CUENTAS POR PAGAR</t>
  </si>
  <si>
    <t>GASTOS ACUMULADOS</t>
  </si>
  <si>
    <t>COLOC. FORM. POR GIRAR</t>
  </si>
  <si>
    <t>TOTAL PASIVO</t>
  </si>
  <si>
    <t>PATRIMONIO:</t>
  </si>
  <si>
    <t>APORTES</t>
  </si>
  <si>
    <t>SUPERAVIT GANADO</t>
  </si>
  <si>
    <t>SUPERAVIT DONADO</t>
  </si>
  <si>
    <t>SUPERAVIT POR REVALUACION</t>
  </si>
  <si>
    <t>RESERVAS</t>
  </si>
  <si>
    <t>SUPERAVIT O PERDIDA DEL PERIODO</t>
  </si>
  <si>
    <t>TOTAL PATRIMONIO</t>
  </si>
  <si>
    <t>TOTAL PASIVO Y PATRIMONIO</t>
  </si>
  <si>
    <t>CUENTAS DE ORDEN ACREEDORAS</t>
  </si>
  <si>
    <t>LAS NOTAS ADJUNTAS  SON PARTE INTEGRAL DE LOS ESTADOS FINANCIEROS.</t>
  </si>
  <si>
    <t>Estado de Resultados</t>
  </si>
  <si>
    <t>INGRESOS</t>
  </si>
  <si>
    <t>INTERESES SOBRE COLOCACIONES</t>
  </si>
  <si>
    <t>INTERESES SOBRE INVERSIONES</t>
  </si>
  <si>
    <t>OTROS</t>
  </si>
  <si>
    <t>TOTAL INGRESOS</t>
  </si>
  <si>
    <t>GASTOS</t>
  </si>
  <si>
    <t>ADMINISTRATIVOS</t>
  </si>
  <si>
    <t>DESARROLLO COOPERATIVO</t>
  </si>
  <si>
    <t>INCOBRABLES</t>
  </si>
  <si>
    <t>COMPROMISOS PRESUPUESTARIOS</t>
  </si>
  <si>
    <t>CAPITAL</t>
  </si>
  <si>
    <t>DEPRECIACIONES</t>
  </si>
  <si>
    <t>VARIOS</t>
  </si>
  <si>
    <t>TOTAL GASTOS</t>
  </si>
  <si>
    <t>SUPERAVIT(PERDIDA) OPERACIÓN</t>
  </si>
  <si>
    <t>VENTA BIENES</t>
  </si>
  <si>
    <t>TOTAL OTROS</t>
  </si>
  <si>
    <t>SUPERAVIT(PERDIDA) NETO</t>
  </si>
  <si>
    <t>LAS NOTAS ADJUNTAS SON PARTE INTEGRAL DE LOS ESTADOS FINANCIEROS.</t>
  </si>
  <si>
    <t>RELATIVA</t>
  </si>
  <si>
    <t>EFECTIVO  Y VALORES EN CAJA</t>
  </si>
  <si>
    <t>B.N.C.R. - CUENTA:</t>
  </si>
  <si>
    <t>B.C.R. - CUENTA:</t>
  </si>
  <si>
    <t># 203952-4 (DESAF)</t>
  </si>
  <si>
    <t># 203951-6 (FNA)</t>
  </si>
  <si>
    <t># 203949-4 (PL-480)</t>
  </si>
  <si>
    <t># 201750-4 (PLANILLAS)</t>
  </si>
  <si>
    <t>TOTAL EFECTIVO</t>
  </si>
  <si>
    <t>TOTAL BANCOS</t>
  </si>
  <si>
    <t>TOTAL EFECTIVO Y BANCOS</t>
  </si>
  <si>
    <t>FONDOS ADMINISTRADOS</t>
  </si>
  <si>
    <t>GOBIERNO C.R. / PL-480</t>
  </si>
  <si>
    <t>GOBIERNO C.R. / DESAF</t>
  </si>
  <si>
    <t>GOBIERNO C.R. / F.N.A.</t>
  </si>
  <si>
    <t>TOTAL FONDOS ADMINISTRADOS</t>
  </si>
  <si>
    <t>FONDOS PROPIOS</t>
  </si>
  <si>
    <t>GOBIERNO C.R. / PROPIOS</t>
  </si>
  <si>
    <t>TOTAL FONDOS PROPIOS</t>
  </si>
  <si>
    <t>CARTERA COLOCACIONES TOTAL</t>
  </si>
  <si>
    <t>CARTERA NETA:</t>
  </si>
  <si>
    <t>ORDINARIA</t>
  </si>
  <si>
    <t>TOTAL  ORDINARIA NETA</t>
  </si>
  <si>
    <t>IRREGULAR</t>
  </si>
  <si>
    <t>TOTAL  IRREGULAR NETA</t>
  </si>
  <si>
    <t xml:space="preserve"> COBRO JUDICIAL</t>
  </si>
  <si>
    <t>TOTAL COBRO JUD. NETA</t>
  </si>
  <si>
    <t>TOTAL CARTERA COLOC. NETA</t>
  </si>
  <si>
    <t>******Representan  el saldo  de los préstamos que mantiene la Institución con el Sector Cooperativo, los</t>
  </si>
  <si>
    <t xml:space="preserve">montos son conciliados mensualmente. </t>
  </si>
  <si>
    <r>
      <t xml:space="preserve">         </t>
    </r>
    <r>
      <rPr>
        <u/>
        <sz val="12"/>
        <rFont val="Arial"/>
        <family val="2"/>
      </rPr>
      <t xml:space="preserve"> Las Colocaciones  Crediticias, se  clasifican en ;</t>
    </r>
  </si>
  <si>
    <t xml:space="preserve">            - Cartera Ordinaria, que la constituyen aquellos préstamos que presentan regularidad en los pagos.</t>
  </si>
  <si>
    <t xml:space="preserve">            - Cartera irregular, préstamos con problemas de recuperación.</t>
  </si>
  <si>
    <t xml:space="preserve">            - Cartera cobro Judicial</t>
  </si>
  <si>
    <t>CERTIF. APORT. (CENECOOP R.L.)(*)</t>
  </si>
  <si>
    <t>TOTAL COOPERATIVAS</t>
  </si>
  <si>
    <t>CONVENIO INFOCOOP - DESAF</t>
  </si>
  <si>
    <t>TOTAL CONVENIOS</t>
  </si>
  <si>
    <t>TOTAL INVERSIONES PERMANENTES</t>
  </si>
  <si>
    <t>FONDOS DESAF</t>
  </si>
  <si>
    <t>FONDO NAC. AUTOG.</t>
  </si>
  <si>
    <t>TOTAL SUPERAVIT GANADO</t>
  </si>
  <si>
    <t>Balance de Situación por Fondos</t>
  </si>
  <si>
    <t>DESAF</t>
  </si>
  <si>
    <t>PL-480</t>
  </si>
  <si>
    <t>F.N.A.</t>
  </si>
  <si>
    <t>PROPIOS</t>
  </si>
  <si>
    <t>TOTAL</t>
  </si>
  <si>
    <t>ACTIVO</t>
  </si>
  <si>
    <t>INVERSIONES MED.PLAZO Y PERMAN.</t>
  </si>
  <si>
    <t>COMP. PRESUP. EGRESOS CAPITAL</t>
  </si>
  <si>
    <t>FONDO/TOTAL. (PESO RELATIVO)</t>
  </si>
  <si>
    <t>FONDO / TOTAL (PESO RELAT.)</t>
  </si>
  <si>
    <t>DESARROLLO ADMINISTRATIVO</t>
  </si>
  <si>
    <t>TRANSFERENCIAS         DE</t>
  </si>
  <si>
    <t>Estado de Resultados por Fondos</t>
  </si>
  <si>
    <t>SUPERAVIT/ PERDIDA DEL PERIODO</t>
  </si>
  <si>
    <t>COMPROMISOS PRESUP. DE OPERAC.</t>
  </si>
  <si>
    <t># 203896-0- (FONDOS PROPIOS)</t>
  </si>
  <si>
    <t>AJUSTES A PERIODOS ANTERIORES</t>
  </si>
  <si>
    <t>COOP.ESC.</t>
  </si>
  <si>
    <t>COOP.ESC</t>
  </si>
  <si>
    <t>COOP.ESCOL.</t>
  </si>
  <si>
    <t xml:space="preserve">GOBIERNO C.R. /COOP.ESCOL. </t>
  </si>
  <si>
    <t>AGRIATIRRO</t>
  </si>
  <si>
    <t>COOP.ESCOL.ESTUD.</t>
  </si>
  <si>
    <t># 39306-6 (FONDOS PROPIOS)</t>
  </si>
  <si>
    <t># 161953-5 (COMISION LIQUIDADORA)</t>
  </si>
  <si>
    <t># 603443 (CRICODAP DOLARES)</t>
  </si>
  <si>
    <t># 117029-9 (DESAF)</t>
  </si>
  <si>
    <t># 104458-5 (FNA)</t>
  </si>
  <si>
    <t># 49753-7 (PL-480)</t>
  </si>
  <si>
    <t># 237522-2 (COOP.ESC.ESTUD.JUVEN)</t>
  </si>
  <si>
    <t>OTROS ACTIVOS</t>
  </si>
  <si>
    <t>FONDOS INFOCOOP</t>
  </si>
  <si>
    <t>INSTRUMENTOS FINANCIEROS</t>
  </si>
  <si>
    <t>COOPROSANVITO, R.  L..</t>
  </si>
  <si>
    <t>CUENTAS POR COBRAR</t>
  </si>
  <si>
    <t xml:space="preserve">VIATICOS </t>
  </si>
  <si>
    <t>FUNCIONARIOS</t>
  </si>
  <si>
    <t>INSTITUCIONES</t>
  </si>
  <si>
    <t>COOPERATIVAS</t>
  </si>
  <si>
    <t>JUICIOS</t>
  </si>
  <si>
    <t>PARTICULARES</t>
  </si>
  <si>
    <t>ESTIMACION INCOBRABLES</t>
  </si>
  <si>
    <t>TOTAL CUENTAS POR  COBRAR</t>
  </si>
  <si>
    <t>PROVEEDORES</t>
  </si>
  <si>
    <t>RETENCIONES</t>
  </si>
  <si>
    <t>GARANTIAS DE PARTICIPACION</t>
  </si>
  <si>
    <t>GARANTIAS DE CUMPLIMIENTO</t>
  </si>
  <si>
    <t>COMISION LIQUIDADORA</t>
  </si>
  <si>
    <t>ENTRE COMPAÑIAS</t>
  </si>
  <si>
    <t>VACACIONES</t>
  </si>
  <si>
    <t>CESANTIA</t>
  </si>
  <si>
    <t>PROVISION JUICIOS</t>
  </si>
  <si>
    <t>COMPROMISOS</t>
  </si>
  <si>
    <t>TOTAL INSTRUMENTOS FINANCIEROS</t>
  </si>
  <si>
    <t>INSTRUM. FINANC.DE MEDIAN.Y PERMANENT</t>
  </si>
  <si>
    <t>DEFICIT ACUMULADO</t>
  </si>
  <si>
    <t>DEFICIT</t>
  </si>
  <si>
    <t>COOCAFE, R.  L.</t>
  </si>
  <si>
    <t>CARTERA FORMALIZADA SIN DESEMBOLSAR</t>
  </si>
  <si>
    <t>PLAZO Y PERMANENTES</t>
  </si>
  <si>
    <t>CAPITAL INICIAL FONDOS PL-480</t>
  </si>
  <si>
    <t>CAPITAL INICIAL FONDOS CRICODAP</t>
  </si>
  <si>
    <t>CAPITAL INICIAL COOP.ESC.EST.JUV.</t>
  </si>
  <si>
    <t>CAPITAL INICIAL FONDO VULNERABLE</t>
  </si>
  <si>
    <t>CAPITAL INICIAL FONDOS DESAF</t>
  </si>
  <si>
    <t>CAPITAL INICIAL FONDOS AUTOGESTION</t>
  </si>
  <si>
    <t>EXCEDENTES DE COOPERATIVAS</t>
  </si>
  <si>
    <t>APORTES GOB.DE COSTA RICA</t>
  </si>
  <si>
    <t>APORTES 10% SIST. BANC.NAL.</t>
  </si>
  <si>
    <t>IMPUESTO CONSUMO GASEOSAS</t>
  </si>
  <si>
    <t>OTROS APORTES LEY 5185</t>
  </si>
  <si>
    <t>LEY 2072 CIGARRILLOS</t>
  </si>
  <si>
    <t>LEGAL</t>
  </si>
  <si>
    <t>EDUCACION</t>
  </si>
  <si>
    <t>TOTAL APORTES</t>
  </si>
  <si>
    <t>VENTA DE BIENES</t>
  </si>
  <si>
    <t>TOTAL CUENTAS POR  PAGAR</t>
  </si>
  <si>
    <t>TERRENOS</t>
  </si>
  <si>
    <t>INCENDIO</t>
  </si>
  <si>
    <t>RIESGOS DE TRABAJO</t>
  </si>
  <si>
    <t>EQUIPO ELECTRONICO</t>
  </si>
  <si>
    <t>AUTOMÓVILES</t>
  </si>
  <si>
    <t>DERECHO DE CIRCULACIÓN</t>
  </si>
  <si>
    <t>TOTAL GTOS PAGADOS P/ANTICIPADO</t>
  </si>
  <si>
    <t>EDIFICIOS E INSTALACIONES</t>
  </si>
  <si>
    <t>EQUIPO Y MOBILIARIO DE OFICINA</t>
  </si>
  <si>
    <t>EQUIPOS VARIOS</t>
  </si>
  <si>
    <t>VEHÍCULOS</t>
  </si>
  <si>
    <t>ACTIVO FIJO DONADO</t>
  </si>
  <si>
    <t>TOTAL BIENES EN USO</t>
  </si>
  <si>
    <t>MAQUINARIA Y EQUIPO</t>
  </si>
  <si>
    <t>PROPIEDADES</t>
  </si>
  <si>
    <t>OTROS BIENES REALIZABLES</t>
  </si>
  <si>
    <t>TOTAL BIENES REALIZABLES</t>
  </si>
  <si>
    <t>ESTIMACIÓN BIENES REALIZABLES</t>
  </si>
  <si>
    <t>DEPRECIACIÓN ACUMULADA</t>
  </si>
  <si>
    <t>ACCIDENTES COLECTIVOS</t>
  </si>
  <si>
    <t>EQUIPOS DE COMPUTACION</t>
  </si>
  <si>
    <t>RESPONSABILIDAD CIVIL GENERAL</t>
  </si>
  <si>
    <t>Lic. Javier Jiménez Hernández</t>
  </si>
  <si>
    <t>TOTAL RESERVAS</t>
  </si>
  <si>
    <t>SALARIO ESCOLAR</t>
  </si>
  <si>
    <t>COOPRENA, R.  L.  (*)</t>
  </si>
  <si>
    <t>DECIMO TERCER MES</t>
  </si>
  <si>
    <t>AVALUOS Y HONORARIOS</t>
  </si>
  <si>
    <t>Contador General</t>
  </si>
  <si>
    <t>OTROS INGRESOS</t>
  </si>
  <si>
    <t>INTERESES S/ CUENTAS CORRIENTES</t>
  </si>
  <si>
    <t>ALQUILER EDIFICIOS</t>
  </si>
  <si>
    <t>DIFERENCIAL CAMBIARIO (COOPRENA)</t>
  </si>
  <si>
    <t>GASTOS ADMINISTRATIVOS</t>
  </si>
  <si>
    <t>JUNTA DIRECTIVA</t>
  </si>
  <si>
    <t>AUDITORÍA INTERNA</t>
  </si>
  <si>
    <t>DIRECCIÓN EJECUTIVA</t>
  </si>
  <si>
    <t>SECRETARÍA DE ACTAS</t>
  </si>
  <si>
    <t>ASESORÍA JURÍDICA</t>
  </si>
  <si>
    <t>COMUNICACIÓN E IMAGEN</t>
  </si>
  <si>
    <t>DESARROLLO ESTRATÉGICO</t>
  </si>
  <si>
    <t>TECNOLOGÍAS DE INFORMACIÓN</t>
  </si>
  <si>
    <t>ADMINISTRATIVO FINANCIERO</t>
  </si>
  <si>
    <t>DESARROLLO HUMANO</t>
  </si>
  <si>
    <t>FINANCIAMIENTO</t>
  </si>
  <si>
    <t>ASISTENCIA TÉCNICA</t>
  </si>
  <si>
    <t>PROMOCIÓN</t>
  </si>
  <si>
    <t>SUPERVISIÓN COOPERATIVA</t>
  </si>
  <si>
    <t>FONDOS ESPECÍFICOS</t>
  </si>
  <si>
    <t>TOTAL GASTOS ADMINISTRATIVOS</t>
  </si>
  <si>
    <t>TOTAL DESARROLLO COOPERATIVO</t>
  </si>
  <si>
    <t>NOTA 1 - OTROS INGRESOS</t>
  </si>
  <si>
    <t xml:space="preserve">NOTA 2 - GASTOS DESARROLLO ADMINISTRATIVOS </t>
  </si>
  <si>
    <t>NOTA 3 - GASTOS DESARROLLO COOPERATIVO</t>
  </si>
  <si>
    <t>NOTA 4 - DISPONIBILIDADES</t>
  </si>
  <si>
    <t>NOTA 5 - INSTRUMENTOS FINANCIEROS</t>
  </si>
  <si>
    <t>NOTA 6 - OTRAS CUENTAS POR COBRAR</t>
  </si>
  <si>
    <t>NOTA 7 - COLOCACIONES</t>
  </si>
  <si>
    <t>NOTA 8 - GASTOS PAGADOS POR ANTICIPADO</t>
  </si>
  <si>
    <t xml:space="preserve">NOTA 9 - BIENES EN USO </t>
  </si>
  <si>
    <t xml:space="preserve">NOTA 10 - BIENES REALIZABLES </t>
  </si>
  <si>
    <t xml:space="preserve">NOTA 11- INSTRUMENTOS FINANCIEROS DE MEDIANO </t>
  </si>
  <si>
    <t xml:space="preserve">NOTA 12 - CUENTAS POR PAGAR </t>
  </si>
  <si>
    <t xml:space="preserve">NOTA 13 - GASTOS ACUMULADOS POR PAGAR </t>
  </si>
  <si>
    <t>NOTA 14 - APORTES</t>
  </si>
  <si>
    <t>NOTA 15 - SUPERAVIT GANADO</t>
  </si>
  <si>
    <t xml:space="preserve">NOTA 16 - RESERVAS                    </t>
  </si>
  <si>
    <t>EDUCACIÓN Y CAPACITACIÓN</t>
  </si>
  <si>
    <t>INGRESOS DETERIORO  INCOBRABLES</t>
  </si>
  <si>
    <t>DETERIORO</t>
  </si>
  <si>
    <t>AJUSTE IMPLEMENTACION NIIF</t>
  </si>
  <si>
    <t>INGRESOS DETERIORO INCOBRABLES</t>
  </si>
  <si>
    <t>B.C.C.R. - CUENTA:</t>
  </si>
  <si>
    <t># 10001010000011394 INVERSIONES</t>
  </si>
  <si>
    <t>(-) DETERIORO  INCOBRABLES</t>
  </si>
  <si>
    <t>Al 30 de junio de 2019</t>
  </si>
  <si>
    <t>(con cifras comparativas al  30 de junio de 2018)</t>
  </si>
  <si>
    <t>Del 01 de enero al 30 de junio del 2019</t>
  </si>
  <si>
    <t>INGRESOS PROVISIÓN VACACIONES</t>
  </si>
  <si>
    <t>(*) COOPRENA, R. L. $1,543,362 TIENE UNA DISMINUCIÓN DE  ¢20,496 POR AJUSTE AL DIFERENCIAL CAMBIARIO</t>
  </si>
  <si>
    <t>EL CUAL ES DE ¢576,72 TIPO DE CAMBIO DE COMPRA AL 30-06-2019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</si>
</sst>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1" formatCode="_(* #,##0.00_);_(* \(#,##0.00\);_(* &quot;-&quot;??_);_(@_)"/>
    <numFmt numFmtId="212" formatCode="0.0%"/>
    <numFmt numFmtId="213" formatCode="0;[Red]0"/>
    <numFmt numFmtId="214" formatCode="0_);[Red]\(0\)"/>
    <numFmt numFmtId="217" formatCode="_(* #,##0_);_(* \(#,##0\);_(* &quot;-&quot;??_);_(@_)"/>
  </numFmts>
  <fonts count="59">
    <font>
      <sz val="10"/>
      <name val="Arial"/>
    </font>
    <font>
      <b/>
      <sz val="10"/>
      <name val="Arial"/>
    </font>
    <font>
      <sz val="10"/>
      <name val="Arial"/>
      <family val="2"/>
    </font>
    <font>
      <sz val="12"/>
      <name val="Futura Lt BT"/>
      <family val="2"/>
    </font>
    <font>
      <b/>
      <sz val="12"/>
      <name val="Futura Lt BT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 Black"/>
      <family val="2"/>
    </font>
    <font>
      <b/>
      <sz val="12"/>
      <name val="Swis721 BT"/>
      <family val="2"/>
    </font>
    <font>
      <sz val="12"/>
      <name val="Swis721 BT"/>
      <family val="2"/>
    </font>
    <font>
      <b/>
      <sz val="12"/>
      <name val="Maiandra GD"/>
      <family val="2"/>
    </font>
    <font>
      <sz val="12"/>
      <name val="Maiandra GD"/>
      <family val="2"/>
    </font>
    <font>
      <u val="double"/>
      <sz val="10"/>
      <name val="Arial"/>
      <family val="2"/>
    </font>
    <font>
      <b/>
      <sz val="12"/>
      <name val="Arial"/>
      <family val="2"/>
    </font>
    <font>
      <b/>
      <sz val="12"/>
      <name val="Arial Black"/>
      <family val="2"/>
    </font>
    <font>
      <sz val="12"/>
      <name val="Arial Black"/>
      <family val="2"/>
    </font>
    <font>
      <b/>
      <sz val="14"/>
      <name val="Arial Black"/>
      <family val="2"/>
    </font>
    <font>
      <b/>
      <sz val="10"/>
      <name val="Lucida Calligraphy"/>
      <family val="4"/>
    </font>
    <font>
      <u/>
      <sz val="10"/>
      <name val="Arial"/>
      <family val="2"/>
    </font>
    <font>
      <b/>
      <sz val="18"/>
      <name val="Maiandra GD"/>
      <family val="2"/>
    </font>
    <font>
      <b/>
      <sz val="14"/>
      <name val="Bodoni BT"/>
      <family val="1"/>
    </font>
    <font>
      <sz val="12"/>
      <color indexed="48"/>
      <name val="Arial"/>
      <family val="2"/>
    </font>
    <font>
      <sz val="12"/>
      <color indexed="8"/>
      <name val="Arial"/>
      <family val="2"/>
    </font>
    <font>
      <u/>
      <sz val="12"/>
      <name val="Arial"/>
      <family val="2"/>
    </font>
    <font>
      <u/>
      <sz val="12"/>
      <name val="Swis721 BT"/>
    </font>
    <font>
      <b/>
      <sz val="12"/>
      <name val="Swis721 BT"/>
    </font>
    <font>
      <u/>
      <sz val="18"/>
      <name val="Swis721 BT"/>
    </font>
    <font>
      <b/>
      <u/>
      <sz val="12"/>
      <color indexed="12"/>
      <name val="Arial Black"/>
      <family val="2"/>
    </font>
    <font>
      <b/>
      <sz val="14"/>
      <color indexed="12"/>
      <name val="Bodoni BT"/>
    </font>
    <font>
      <sz val="12"/>
      <color indexed="12"/>
      <name val="Arial"/>
      <family val="2"/>
    </font>
    <font>
      <b/>
      <sz val="14"/>
      <color indexed="12"/>
      <name val="Bodoni BT"/>
      <family val="1"/>
    </font>
    <font>
      <sz val="12"/>
      <color indexed="12"/>
      <name val="Arial"/>
      <family val="2"/>
    </font>
    <font>
      <b/>
      <sz val="18"/>
      <color indexed="12"/>
      <name val="Maiandra GD"/>
      <family val="2"/>
    </font>
    <font>
      <sz val="12"/>
      <color indexed="12"/>
      <name val="Maiandra GD"/>
      <family val="2"/>
    </font>
    <font>
      <b/>
      <sz val="16"/>
      <color indexed="12"/>
      <name val="Maiandra GD"/>
      <family val="2"/>
    </font>
    <font>
      <b/>
      <sz val="18"/>
      <color indexed="12"/>
      <name val="Maiandra GD"/>
      <family val="2"/>
    </font>
    <font>
      <sz val="12"/>
      <color indexed="12"/>
      <name val="Maiandra GD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b/>
      <sz val="10"/>
      <name val="Arial Black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 Black"/>
      <family val="2"/>
    </font>
    <font>
      <sz val="10"/>
      <color rgb="FFFF0000"/>
      <name val="Arial"/>
      <family val="2"/>
    </font>
    <font>
      <b/>
      <sz val="12"/>
      <color rgb="FFFF0000"/>
      <name val="Arial Black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b/>
      <sz val="16"/>
      <color rgb="FF0000FF"/>
      <name val="Maiandra GD"/>
      <family val="2"/>
    </font>
    <font>
      <sz val="12"/>
      <color rgb="FF0000FF"/>
      <name val="Maiandra GD"/>
      <family val="2"/>
    </font>
    <font>
      <sz val="10"/>
      <color rgb="FF0000FF"/>
      <name val="Arial"/>
      <family val="2"/>
    </font>
    <font>
      <b/>
      <sz val="18"/>
      <color rgb="FF0000FF"/>
      <name val="Maiandra GD"/>
      <family val="2"/>
    </font>
    <font>
      <b/>
      <sz val="12"/>
      <color rgb="FF0000FF"/>
      <name val="Maiandra GD"/>
      <family val="2"/>
    </font>
    <font>
      <b/>
      <u/>
      <sz val="12"/>
      <color rgb="FF0000FF"/>
      <name val="Arial Black"/>
      <family val="2"/>
    </font>
    <font>
      <sz val="12"/>
      <color rgb="FF0000FF"/>
      <name val="Arial Black"/>
      <family val="2"/>
    </font>
    <font>
      <b/>
      <sz val="12"/>
      <color rgb="FF0000FF"/>
      <name val="Swis721 BT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71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84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Border="1" applyAlignment="1">
      <alignment horizontal="center"/>
    </xf>
    <xf numFmtId="0" fontId="9" fillId="0" borderId="0" xfId="0" applyFont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Continuous"/>
    </xf>
    <xf numFmtId="0" fontId="12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Border="1" applyAlignment="1">
      <alignment horizontal="left"/>
    </xf>
    <xf numFmtId="38" fontId="5" fillId="0" borderId="0" xfId="0" applyNumberFormat="1" applyFont="1"/>
    <xf numFmtId="38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center"/>
    </xf>
    <xf numFmtId="38" fontId="6" fillId="0" borderId="0" xfId="0" applyNumberFormat="1" applyFont="1" applyProtection="1"/>
    <xf numFmtId="38" fontId="6" fillId="0" borderId="1" xfId="0" applyNumberFormat="1" applyFont="1" applyBorder="1" applyProtection="1"/>
    <xf numFmtId="0" fontId="7" fillId="0" borderId="0" xfId="0" applyFont="1" applyAlignment="1" applyProtection="1">
      <alignment horizontal="center"/>
    </xf>
    <xf numFmtId="0" fontId="6" fillId="0" borderId="0" xfId="0" applyFont="1" applyProtection="1"/>
    <xf numFmtId="0" fontId="0" fillId="0" borderId="0" xfId="0" applyProtection="1">
      <protection locked="0"/>
    </xf>
    <xf numFmtId="0" fontId="12" fillId="0" borderId="0" xfId="0" applyFont="1" applyAlignment="1" applyProtection="1">
      <alignment horizontal="centerContinuous"/>
      <protection locked="0"/>
    </xf>
    <xf numFmtId="0" fontId="12" fillId="0" borderId="0" xfId="0" applyFont="1" applyProtection="1"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9" fillId="0" borderId="0" xfId="0" applyFont="1" applyAlignment="1" applyProtection="1">
      <alignment horizontal="centerContinuous"/>
    </xf>
    <xf numFmtId="0" fontId="0" fillId="0" borderId="0" xfId="0" applyProtection="1"/>
    <xf numFmtId="0" fontId="5" fillId="0" borderId="0" xfId="0" applyFont="1" applyAlignment="1" applyProtection="1">
      <alignment horizontal="centerContinuous"/>
    </xf>
    <xf numFmtId="0" fontId="11" fillId="0" borderId="0" xfId="0" applyFont="1" applyAlignment="1" applyProtection="1">
      <alignment horizontal="centerContinuous"/>
    </xf>
    <xf numFmtId="0" fontId="7" fillId="0" borderId="0" xfId="0" applyFont="1" applyAlignment="1" applyProtection="1">
      <alignment horizontal="right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centerContinuous"/>
      <protection locked="0"/>
    </xf>
    <xf numFmtId="0" fontId="14" fillId="0" borderId="0" xfId="0" applyFont="1" applyAlignment="1" applyProtection="1">
      <alignment horizontal="right"/>
    </xf>
    <xf numFmtId="0" fontId="14" fillId="0" borderId="0" xfId="0" applyFont="1" applyAlignment="1" applyProtection="1">
      <alignment horizontal="center"/>
    </xf>
    <xf numFmtId="0" fontId="1" fillId="0" borderId="0" xfId="0" applyFont="1" applyProtection="1"/>
    <xf numFmtId="0" fontId="7" fillId="0" borderId="0" xfId="0" applyFont="1" applyProtection="1"/>
    <xf numFmtId="0" fontId="9" fillId="0" borderId="0" xfId="0" applyFont="1" applyProtection="1"/>
    <xf numFmtId="0" fontId="14" fillId="0" borderId="0" xfId="0" applyFont="1" applyAlignment="1">
      <alignment horizontal="right"/>
    </xf>
    <xf numFmtId="38" fontId="14" fillId="0" borderId="1" xfId="0" applyNumberFormat="1" applyFont="1" applyBorder="1" applyProtection="1"/>
    <xf numFmtId="0" fontId="14" fillId="0" borderId="0" xfId="0" applyFont="1"/>
    <xf numFmtId="0" fontId="14" fillId="0" borderId="0" xfId="0" applyFont="1" applyProtection="1"/>
    <xf numFmtId="0" fontId="12" fillId="0" borderId="0" xfId="0" applyFont="1" applyAlignment="1" applyProtection="1">
      <alignment horizontal="centerContinuous"/>
    </xf>
    <xf numFmtId="0" fontId="12" fillId="0" borderId="0" xfId="0" applyFont="1" applyProtection="1"/>
    <xf numFmtId="0" fontId="8" fillId="0" borderId="0" xfId="0" applyFont="1" applyBorder="1" applyAlignment="1" applyProtection="1">
      <alignment horizontal="center"/>
    </xf>
    <xf numFmtId="0" fontId="15" fillId="0" borderId="0" xfId="0" applyFont="1" applyBorder="1" applyAlignment="1">
      <alignment horizontal="left"/>
    </xf>
    <xf numFmtId="0" fontId="1" fillId="0" borderId="0" xfId="0" applyFont="1" applyAlignment="1">
      <alignment horizontal="right"/>
    </xf>
    <xf numFmtId="38" fontId="0" fillId="0" borderId="0" xfId="0" applyNumberFormat="1"/>
    <xf numFmtId="38" fontId="0" fillId="0" borderId="1" xfId="0" applyNumberFormat="1" applyBorder="1"/>
    <xf numFmtId="38" fontId="1" fillId="0" borderId="1" xfId="0" applyNumberFormat="1" applyFont="1" applyBorder="1"/>
    <xf numFmtId="38" fontId="6" fillId="0" borderId="0" xfId="0" applyNumberFormat="1" applyFont="1" applyBorder="1" applyProtection="1"/>
    <xf numFmtId="38" fontId="12" fillId="0" borderId="0" xfId="0" applyNumberFormat="1" applyFont="1"/>
    <xf numFmtId="38" fontId="12" fillId="0" borderId="0" xfId="0" applyNumberFormat="1" applyFont="1" applyProtection="1"/>
    <xf numFmtId="38" fontId="8" fillId="0" borderId="0" xfId="0" applyNumberFormat="1" applyFont="1" applyBorder="1" applyAlignment="1" applyProtection="1">
      <alignment horizontal="center"/>
    </xf>
    <xf numFmtId="38" fontId="5" fillId="0" borderId="0" xfId="0" applyNumberFormat="1" applyFont="1" applyProtection="1"/>
    <xf numFmtId="38" fontId="10" fillId="0" borderId="0" xfId="0" applyNumberFormat="1" applyFont="1"/>
    <xf numFmtId="38" fontId="10" fillId="0" borderId="0" xfId="0" applyNumberFormat="1" applyFont="1" applyProtection="1"/>
    <xf numFmtId="0" fontId="16" fillId="0" borderId="0" xfId="0" applyFont="1"/>
    <xf numFmtId="38" fontId="16" fillId="0" borderId="0" xfId="0" applyNumberFormat="1" applyFont="1" applyProtection="1"/>
    <xf numFmtId="38" fontId="16" fillId="0" borderId="0" xfId="0" applyNumberFormat="1" applyFont="1" applyBorder="1" applyProtection="1"/>
    <xf numFmtId="38" fontId="6" fillId="0" borderId="0" xfId="0" applyNumberFormat="1" applyFont="1" applyBorder="1" applyProtection="1">
      <protection locked="0"/>
    </xf>
    <xf numFmtId="0" fontId="18" fillId="0" borderId="0" xfId="0" applyFont="1"/>
    <xf numFmtId="38" fontId="9" fillId="0" borderId="0" xfId="0" applyNumberFormat="1" applyFont="1" applyAlignment="1" applyProtection="1">
      <alignment horizontal="centerContinuous"/>
    </xf>
    <xf numFmtId="38" fontId="5" fillId="0" borderId="0" xfId="0" applyNumberFormat="1" applyFont="1" applyAlignment="1" applyProtection="1">
      <alignment horizontal="centerContinuous"/>
    </xf>
    <xf numFmtId="38" fontId="11" fillId="0" borderId="0" xfId="0" applyNumberFormat="1" applyFont="1" applyAlignment="1" applyProtection="1">
      <alignment horizontal="centerContinuous"/>
    </xf>
    <xf numFmtId="38" fontId="12" fillId="0" borderId="0" xfId="0" applyNumberFormat="1" applyFont="1" applyAlignment="1" applyProtection="1">
      <alignment horizontal="centerContinuous"/>
      <protection locked="0"/>
    </xf>
    <xf numFmtId="38" fontId="12" fillId="0" borderId="0" xfId="0" applyNumberFormat="1" applyFont="1" applyAlignment="1" applyProtection="1">
      <alignment horizontal="centerContinuous"/>
    </xf>
    <xf numFmtId="38" fontId="12" fillId="0" borderId="0" xfId="0" applyNumberFormat="1" applyFont="1" applyProtection="1">
      <protection locked="0"/>
    </xf>
    <xf numFmtId="38" fontId="5" fillId="0" borderId="0" xfId="0" applyNumberFormat="1" applyFont="1" applyProtection="1">
      <protection locked="0"/>
    </xf>
    <xf numFmtId="38" fontId="14" fillId="0" borderId="0" xfId="0" applyNumberFormat="1" applyFont="1" applyProtection="1"/>
    <xf numFmtId="38" fontId="10" fillId="0" borderId="0" xfId="0" applyNumberFormat="1" applyFont="1" applyProtection="1">
      <protection locked="0"/>
    </xf>
    <xf numFmtId="38" fontId="13" fillId="0" borderId="0" xfId="0" applyNumberFormat="1" applyFont="1" applyProtection="1">
      <protection locked="0"/>
    </xf>
    <xf numFmtId="38" fontId="13" fillId="0" borderId="0" xfId="0" applyNumberFormat="1" applyFont="1" applyProtection="1"/>
    <xf numFmtId="0" fontId="0" fillId="0" borderId="0" xfId="0" applyAlignment="1" applyProtection="1">
      <alignment horizontal="right"/>
    </xf>
    <xf numFmtId="38" fontId="5" fillId="0" borderId="0" xfId="0" applyNumberFormat="1" applyFont="1" applyAlignment="1" applyProtection="1">
      <alignment horizontal="right"/>
    </xf>
    <xf numFmtId="38" fontId="12" fillId="0" borderId="0" xfId="0" applyNumberFormat="1" applyFont="1" applyAlignment="1" applyProtection="1">
      <alignment horizontal="right"/>
    </xf>
    <xf numFmtId="0" fontId="5" fillId="0" borderId="0" xfId="0" applyFont="1" applyAlignment="1" applyProtection="1">
      <alignment horizontal="right"/>
      <protection locked="0"/>
    </xf>
    <xf numFmtId="38" fontId="5" fillId="0" borderId="0" xfId="0" applyNumberFormat="1" applyFont="1" applyAlignment="1" applyProtection="1">
      <alignment horizontal="right"/>
      <protection locked="0"/>
    </xf>
    <xf numFmtId="38" fontId="6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38" fontId="6" fillId="0" borderId="0" xfId="0" applyNumberFormat="1" applyFont="1" applyAlignment="1" applyProtection="1">
      <alignment horizontal="right"/>
    </xf>
    <xf numFmtId="38" fontId="7" fillId="0" borderId="1" xfId="0" applyNumberFormat="1" applyFont="1" applyBorder="1" applyAlignment="1" applyProtection="1">
      <alignment horizontal="right"/>
    </xf>
    <xf numFmtId="0" fontId="10" fillId="0" borderId="0" xfId="0" applyFont="1" applyAlignment="1" applyProtection="1">
      <alignment horizontal="right"/>
      <protection locked="0"/>
    </xf>
    <xf numFmtId="38" fontId="10" fillId="0" borderId="0" xfId="0" applyNumberFormat="1" applyFont="1" applyAlignment="1" applyProtection="1">
      <alignment horizontal="right"/>
      <protection locked="0"/>
    </xf>
    <xf numFmtId="38" fontId="10" fillId="0" borderId="0" xfId="0" applyNumberFormat="1" applyFont="1" applyAlignment="1" applyProtection="1">
      <alignment horizontal="right"/>
    </xf>
    <xf numFmtId="0" fontId="13" fillId="0" borderId="0" xfId="0" applyFont="1" applyAlignment="1" applyProtection="1">
      <alignment horizontal="right"/>
      <protection locked="0"/>
    </xf>
    <xf numFmtId="38" fontId="13" fillId="0" borderId="0" xfId="0" applyNumberFormat="1" applyFont="1" applyAlignment="1" applyProtection="1">
      <alignment horizontal="right"/>
      <protection locked="0"/>
    </xf>
    <xf numFmtId="38" fontId="13" fillId="0" borderId="0" xfId="0" applyNumberFormat="1" applyFont="1" applyAlignment="1" applyProtection="1">
      <alignment horizontal="right"/>
    </xf>
    <xf numFmtId="0" fontId="8" fillId="0" borderId="0" xfId="0" applyFont="1" applyBorder="1" applyAlignment="1" applyProtection="1">
      <alignment horizontal="right"/>
    </xf>
    <xf numFmtId="0" fontId="0" fillId="0" borderId="0" xfId="0" applyAlignment="1" applyProtection="1">
      <alignment horizontal="centerContinuous"/>
    </xf>
    <xf numFmtId="212" fontId="0" fillId="0" borderId="0" xfId="0" applyNumberFormat="1" applyProtection="1">
      <protection locked="0"/>
    </xf>
    <xf numFmtId="38" fontId="9" fillId="0" borderId="0" xfId="0" applyNumberFormat="1" applyFont="1" applyAlignment="1">
      <alignment horizontal="centerContinuous"/>
    </xf>
    <xf numFmtId="38" fontId="5" fillId="0" borderId="0" xfId="0" applyNumberFormat="1" applyFont="1" applyAlignment="1">
      <alignment horizontal="centerContinuous"/>
    </xf>
    <xf numFmtId="38" fontId="11" fillId="0" borderId="0" xfId="0" applyNumberFormat="1" applyFont="1" applyAlignment="1">
      <alignment horizontal="centerContinuous"/>
    </xf>
    <xf numFmtId="0" fontId="5" fillId="0" borderId="0" xfId="0" applyFont="1" applyProtection="1"/>
    <xf numFmtId="0" fontId="8" fillId="0" borderId="0" xfId="0" applyFont="1" applyBorder="1" applyAlignment="1" applyProtection="1">
      <alignment horizontal="left"/>
    </xf>
    <xf numFmtId="0" fontId="8" fillId="0" borderId="0" xfId="0" applyFont="1" applyProtection="1"/>
    <xf numFmtId="0" fontId="16" fillId="0" borderId="0" xfId="0" applyFont="1" applyProtection="1"/>
    <xf numFmtId="0" fontId="10" fillId="0" borderId="0" xfId="0" applyFont="1" applyProtection="1"/>
    <xf numFmtId="0" fontId="19" fillId="0" borderId="0" xfId="0" applyFont="1" applyAlignment="1" applyProtection="1">
      <alignment horizontal="right"/>
      <protection locked="0"/>
    </xf>
    <xf numFmtId="0" fontId="20" fillId="0" borderId="0" xfId="0" applyFont="1" applyAlignment="1" applyProtection="1">
      <alignment horizontal="centerContinuous"/>
    </xf>
    <xf numFmtId="0" fontId="21" fillId="0" borderId="0" xfId="0" applyFont="1" applyAlignment="1" applyProtection="1">
      <alignment horizontal="centerContinuous"/>
    </xf>
    <xf numFmtId="0" fontId="21" fillId="0" borderId="0" xfId="0" quotePrefix="1" applyFont="1" applyAlignment="1" applyProtection="1">
      <alignment horizontal="centerContinuous"/>
    </xf>
    <xf numFmtId="38" fontId="22" fillId="0" borderId="0" xfId="0" applyNumberFormat="1" applyFont="1" applyProtection="1">
      <protection locked="0"/>
    </xf>
    <xf numFmtId="38" fontId="22" fillId="0" borderId="0" xfId="0" applyNumberFormat="1" applyFont="1" applyBorder="1" applyProtection="1">
      <protection locked="0"/>
    </xf>
    <xf numFmtId="38" fontId="23" fillId="0" borderId="0" xfId="0" applyNumberFormat="1" applyFont="1"/>
    <xf numFmtId="38" fontId="9" fillId="0" borderId="0" xfId="0" applyNumberFormat="1" applyFont="1" applyFill="1" applyAlignment="1">
      <alignment horizontal="centerContinuous"/>
    </xf>
    <xf numFmtId="38" fontId="5" fillId="0" borderId="0" xfId="0" applyNumberFormat="1" applyFont="1" applyFill="1" applyAlignment="1">
      <alignment horizontal="centerContinuous"/>
    </xf>
    <xf numFmtId="38" fontId="12" fillId="0" borderId="0" xfId="0" applyNumberFormat="1" applyFont="1" applyFill="1"/>
    <xf numFmtId="38" fontId="6" fillId="0" borderId="1" xfId="0" applyNumberFormat="1" applyFont="1" applyFill="1" applyBorder="1" applyProtection="1"/>
    <xf numFmtId="38" fontId="14" fillId="0" borderId="1" xfId="0" applyNumberFormat="1" applyFont="1" applyFill="1" applyBorder="1" applyProtection="1"/>
    <xf numFmtId="0" fontId="4" fillId="0" borderId="0" xfId="0" applyFont="1" applyFill="1"/>
    <xf numFmtId="0" fontId="3" fillId="0" borderId="0" xfId="0" applyFont="1" applyFill="1" applyProtection="1">
      <protection locked="0"/>
    </xf>
    <xf numFmtId="0" fontId="12" fillId="0" borderId="0" xfId="0" applyFont="1" applyFill="1"/>
    <xf numFmtId="0" fontId="5" fillId="0" borderId="0" xfId="0" applyFont="1" applyFill="1"/>
    <xf numFmtId="38" fontId="7" fillId="0" borderId="2" xfId="0" applyNumberFormat="1" applyFont="1" applyBorder="1" applyProtection="1"/>
    <xf numFmtId="38" fontId="1" fillId="0" borderId="2" xfId="0" applyNumberFormat="1" applyFont="1" applyBorder="1"/>
    <xf numFmtId="38" fontId="16" fillId="0" borderId="1" xfId="0" applyNumberFormat="1" applyFont="1" applyBorder="1" applyProtection="1"/>
    <xf numFmtId="0" fontId="15" fillId="0" borderId="0" xfId="0" applyFont="1"/>
    <xf numFmtId="38" fontId="5" fillId="0" borderId="0" xfId="0" applyNumberFormat="1" applyFont="1" applyBorder="1"/>
    <xf numFmtId="212" fontId="5" fillId="0" borderId="0" xfId="0" applyNumberFormat="1" applyFont="1" applyProtection="1"/>
    <xf numFmtId="38" fontId="22" fillId="0" borderId="0" xfId="0" applyNumberFormat="1" applyFont="1" applyAlignment="1" applyProtection="1">
      <alignment horizontal="right"/>
      <protection locked="0"/>
    </xf>
    <xf numFmtId="38" fontId="7" fillId="0" borderId="0" xfId="0" applyNumberFormat="1" applyFont="1" applyBorder="1" applyAlignment="1" applyProtection="1">
      <alignment horizontal="right"/>
    </xf>
    <xf numFmtId="3" fontId="12" fillId="0" borderId="0" xfId="0" applyNumberFormat="1" applyFont="1"/>
    <xf numFmtId="3" fontId="12" fillId="0" borderId="0" xfId="0" applyNumberFormat="1" applyFont="1" applyProtection="1"/>
    <xf numFmtId="3" fontId="8" fillId="0" borderId="0" xfId="0" applyNumberFormat="1" applyFont="1" applyBorder="1" applyAlignment="1" applyProtection="1">
      <alignment horizontal="center"/>
    </xf>
    <xf numFmtId="3" fontId="5" fillId="0" borderId="0" xfId="0" applyNumberFormat="1" applyFont="1"/>
    <xf numFmtId="3" fontId="5" fillId="0" borderId="0" xfId="0" applyNumberFormat="1" applyFont="1" applyProtection="1"/>
    <xf numFmtId="3" fontId="14" fillId="0" borderId="0" xfId="0" applyNumberFormat="1" applyFont="1" applyBorder="1" applyProtection="1"/>
    <xf numFmtId="3" fontId="18" fillId="0" borderId="0" xfId="0" applyNumberFormat="1" applyFont="1"/>
    <xf numFmtId="3" fontId="18" fillId="0" borderId="0" xfId="0" applyNumberFormat="1" applyFont="1" applyProtection="1"/>
    <xf numFmtId="212" fontId="6" fillId="0" borderId="0" xfId="0" applyNumberFormat="1" applyFont="1" applyProtection="1"/>
    <xf numFmtId="212" fontId="16" fillId="0" borderId="0" xfId="0" applyNumberFormat="1" applyFont="1" applyProtection="1"/>
    <xf numFmtId="38" fontId="8" fillId="0" borderId="0" xfId="0" applyNumberFormat="1" applyFont="1" applyBorder="1" applyAlignment="1" applyProtection="1">
      <alignment horizontal="centerContinuous"/>
    </xf>
    <xf numFmtId="212" fontId="5" fillId="0" borderId="0" xfId="0" applyNumberFormat="1" applyFont="1" applyAlignment="1" applyProtection="1">
      <alignment horizontal="centerContinuous"/>
    </xf>
    <xf numFmtId="212" fontId="5" fillId="0" borderId="0" xfId="0" applyNumberFormat="1" applyFont="1"/>
    <xf numFmtId="212" fontId="5" fillId="0" borderId="0" xfId="0" applyNumberFormat="1" applyFont="1" applyFill="1" applyAlignment="1">
      <alignment horizontal="centerContinuous"/>
    </xf>
    <xf numFmtId="212" fontId="8" fillId="0" borderId="0" xfId="0" applyNumberFormat="1" applyFont="1" applyBorder="1" applyAlignment="1" applyProtection="1">
      <alignment horizontal="center"/>
    </xf>
    <xf numFmtId="212" fontId="14" fillId="0" borderId="0" xfId="0" applyNumberFormat="1" applyFont="1"/>
    <xf numFmtId="212" fontId="10" fillId="0" borderId="0" xfId="0" applyNumberFormat="1" applyFont="1"/>
    <xf numFmtId="212" fontId="6" fillId="0" borderId="1" xfId="0" applyNumberFormat="1" applyFont="1" applyBorder="1"/>
    <xf numFmtId="212" fontId="9" fillId="0" borderId="0" xfId="0" applyNumberFormat="1" applyFont="1" applyAlignment="1">
      <alignment horizontal="centerContinuous"/>
    </xf>
    <xf numFmtId="212" fontId="5" fillId="0" borderId="0" xfId="0" applyNumberFormat="1" applyFont="1" applyAlignment="1">
      <alignment horizontal="centerContinuous"/>
    </xf>
    <xf numFmtId="212" fontId="4" fillId="0" borderId="0" xfId="0" applyNumberFormat="1" applyFont="1" applyFill="1" applyAlignment="1">
      <alignment horizontal="centerContinuous"/>
    </xf>
    <xf numFmtId="212" fontId="3" fillId="0" borderId="0" xfId="0" applyNumberFormat="1" applyFont="1" applyFill="1" applyAlignment="1" applyProtection="1">
      <alignment horizontal="centerContinuous"/>
      <protection locked="0"/>
    </xf>
    <xf numFmtId="38" fontId="6" fillId="0" borderId="0" xfId="0" applyNumberFormat="1" applyFont="1" applyFill="1" applyBorder="1" applyProtection="1"/>
    <xf numFmtId="212" fontId="6" fillId="0" borderId="0" xfId="0" applyNumberFormat="1" applyFont="1" applyBorder="1"/>
    <xf numFmtId="212" fontId="8" fillId="0" borderId="0" xfId="0" applyNumberFormat="1" applyFont="1" applyBorder="1" applyAlignment="1" applyProtection="1">
      <alignment horizontal="centerContinuous"/>
    </xf>
    <xf numFmtId="212" fontId="0" fillId="0" borderId="0" xfId="0" applyNumberFormat="1"/>
    <xf numFmtId="212" fontId="0" fillId="0" borderId="0" xfId="0" applyNumberFormat="1" applyProtection="1"/>
    <xf numFmtId="212" fontId="0" fillId="0" borderId="0" xfId="0" applyNumberFormat="1" applyAlignment="1" applyProtection="1">
      <alignment horizontal="centerContinuous"/>
      <protection locked="0"/>
    </xf>
    <xf numFmtId="3" fontId="8" fillId="0" borderId="0" xfId="0" applyNumberFormat="1" applyFont="1" applyBorder="1" applyAlignment="1" applyProtection="1">
      <alignment horizontal="centerContinuous"/>
    </xf>
    <xf numFmtId="212" fontId="18" fillId="0" borderId="0" xfId="0" applyNumberFormat="1" applyFont="1"/>
    <xf numFmtId="4" fontId="5" fillId="0" borderId="0" xfId="0" applyNumberFormat="1" applyFont="1"/>
    <xf numFmtId="2" fontId="5" fillId="0" borderId="0" xfId="0" applyNumberFormat="1" applyFont="1"/>
    <xf numFmtId="10" fontId="1" fillId="0" borderId="3" xfId="2" applyNumberFormat="1" applyFont="1" applyBorder="1" applyAlignment="1" applyProtection="1">
      <alignment horizontal="right"/>
    </xf>
    <xf numFmtId="38" fontId="12" fillId="0" borderId="0" xfId="0" applyNumberFormat="1" applyFont="1" applyAlignment="1">
      <alignment horizontal="right"/>
    </xf>
    <xf numFmtId="38" fontId="5" fillId="0" borderId="0" xfId="0" applyNumberFormat="1" applyFont="1" applyAlignment="1">
      <alignment horizontal="right"/>
    </xf>
    <xf numFmtId="38" fontId="8" fillId="0" borderId="0" xfId="0" applyNumberFormat="1" applyFont="1" applyBorder="1" applyAlignment="1">
      <alignment horizontal="right"/>
    </xf>
    <xf numFmtId="38" fontId="14" fillId="0" borderId="2" xfId="0" applyNumberFormat="1" applyFont="1" applyBorder="1" applyAlignment="1" applyProtection="1">
      <alignment horizontal="right"/>
    </xf>
    <xf numFmtId="38" fontId="10" fillId="0" borderId="0" xfId="0" applyNumberFormat="1" applyFont="1" applyAlignment="1">
      <alignment horizontal="right"/>
    </xf>
    <xf numFmtId="3" fontId="14" fillId="0" borderId="1" xfId="0" applyNumberFormat="1" applyFont="1" applyBorder="1" applyAlignment="1" applyProtection="1">
      <alignment horizontal="right"/>
    </xf>
    <xf numFmtId="3" fontId="14" fillId="0" borderId="0" xfId="0" applyNumberFormat="1" applyFont="1" applyAlignment="1" applyProtection="1">
      <alignment horizontal="right"/>
    </xf>
    <xf numFmtId="3" fontId="1" fillId="0" borderId="0" xfId="0" applyNumberFormat="1" applyFont="1" applyProtection="1"/>
    <xf numFmtId="0" fontId="23" fillId="0" borderId="0" xfId="0" applyFont="1" applyFill="1" applyProtection="1">
      <protection locked="0"/>
    </xf>
    <xf numFmtId="0" fontId="6" fillId="0" borderId="0" xfId="0" applyFont="1" applyAlignment="1" applyProtection="1">
      <alignment horizontal="right"/>
    </xf>
    <xf numFmtId="0" fontId="19" fillId="0" borderId="0" xfId="0" applyFont="1"/>
    <xf numFmtId="0" fontId="24" fillId="0" borderId="0" xfId="0" applyFont="1" applyProtection="1"/>
    <xf numFmtId="0" fontId="25" fillId="0" borderId="0" xfId="0" applyFont="1"/>
    <xf numFmtId="0" fontId="26" fillId="0" borderId="0" xfId="0" applyFont="1"/>
    <xf numFmtId="9" fontId="26" fillId="0" borderId="0" xfId="2" applyFont="1" applyAlignment="1">
      <alignment horizontal="center"/>
    </xf>
    <xf numFmtId="212" fontId="6" fillId="0" borderId="0" xfId="0" applyNumberFormat="1" applyFont="1" applyBorder="1" applyProtection="1"/>
    <xf numFmtId="212" fontId="16" fillId="0" borderId="0" xfId="0" applyNumberFormat="1" applyFont="1" applyBorder="1"/>
    <xf numFmtId="38" fontId="27" fillId="0" borderId="0" xfId="0" applyNumberFormat="1" applyFont="1"/>
    <xf numFmtId="0" fontId="29" fillId="0" borderId="0" xfId="0" applyFont="1" applyAlignment="1">
      <alignment horizontal="centerContinuous"/>
    </xf>
    <xf numFmtId="0" fontId="29" fillId="0" borderId="0" xfId="0" quotePrefix="1" applyFont="1" applyAlignment="1">
      <alignment horizontal="centerContinuous"/>
    </xf>
    <xf numFmtId="0" fontId="31" fillId="0" borderId="0" xfId="0" applyFont="1" applyAlignment="1" applyProtection="1">
      <alignment horizontal="centerContinuous"/>
    </xf>
    <xf numFmtId="0" fontId="31" fillId="0" borderId="0" xfId="0" quotePrefix="1" applyFont="1" applyAlignment="1" applyProtection="1">
      <alignment horizontal="centerContinuous"/>
    </xf>
    <xf numFmtId="0" fontId="32" fillId="0" borderId="0" xfId="0" applyFont="1" applyAlignment="1" applyProtection="1">
      <alignment horizontal="centerContinuous"/>
    </xf>
    <xf numFmtId="0" fontId="33" fillId="0" borderId="0" xfId="0" applyFont="1" applyAlignment="1" applyProtection="1">
      <alignment horizontal="centerContinuous"/>
    </xf>
    <xf numFmtId="214" fontId="28" fillId="0" borderId="0" xfId="0" applyNumberFormat="1" applyFont="1" applyBorder="1" applyAlignment="1" applyProtection="1">
      <alignment horizontal="center"/>
      <protection locked="0"/>
    </xf>
    <xf numFmtId="38" fontId="30" fillId="0" borderId="1" xfId="0" applyNumberFormat="1" applyFont="1" applyBorder="1" applyProtection="1"/>
    <xf numFmtId="0" fontId="34" fillId="0" borderId="0" xfId="0" applyFont="1" applyAlignment="1" applyProtection="1">
      <alignment horizontal="centerContinuous"/>
      <protection locked="0"/>
    </xf>
    <xf numFmtId="0" fontId="31" fillId="0" borderId="0" xfId="0" applyFont="1" applyAlignment="1">
      <alignment horizontal="centerContinuous"/>
    </xf>
    <xf numFmtId="0" fontId="31" fillId="0" borderId="0" xfId="0" quotePrefix="1" applyFont="1" applyAlignment="1">
      <alignment horizontal="centerContinuous"/>
    </xf>
    <xf numFmtId="0" fontId="32" fillId="0" borderId="0" xfId="0" applyFont="1" applyAlignment="1">
      <alignment horizontal="centerContinuous"/>
    </xf>
    <xf numFmtId="0" fontId="35" fillId="0" borderId="0" xfId="0" applyFont="1" applyAlignment="1">
      <alignment horizontal="centerContinuous"/>
    </xf>
    <xf numFmtId="214" fontId="28" fillId="0" borderId="0" xfId="0" applyNumberFormat="1" applyFont="1" applyBorder="1" applyAlignment="1">
      <alignment horizontal="center"/>
    </xf>
    <xf numFmtId="214" fontId="28" fillId="0" borderId="0" xfId="0" applyNumberFormat="1" applyFont="1" applyBorder="1" applyAlignment="1" applyProtection="1">
      <alignment horizontal="center"/>
    </xf>
    <xf numFmtId="0" fontId="28" fillId="0" borderId="0" xfId="0" applyNumberFormat="1" applyFont="1" applyBorder="1" applyAlignment="1">
      <alignment horizontal="center"/>
    </xf>
    <xf numFmtId="0" fontId="33" fillId="0" borderId="0" xfId="0" applyFont="1" applyAlignment="1" applyProtection="1">
      <alignment horizontal="centerContinuous"/>
      <protection locked="0"/>
    </xf>
    <xf numFmtId="0" fontId="37" fillId="0" borderId="0" xfId="0" applyFont="1" applyAlignment="1" applyProtection="1">
      <alignment horizontal="centerContinuous"/>
      <protection locked="0"/>
    </xf>
    <xf numFmtId="0" fontId="33" fillId="0" borderId="0" xfId="0" applyFont="1" applyAlignment="1">
      <alignment horizontal="centerContinuous"/>
    </xf>
    <xf numFmtId="0" fontId="34" fillId="0" borderId="0" xfId="0" applyFont="1" applyAlignment="1" applyProtection="1">
      <alignment horizontal="centerContinuous"/>
    </xf>
    <xf numFmtId="38" fontId="30" fillId="0" borderId="0" xfId="0" applyNumberFormat="1" applyFont="1" applyAlignment="1" applyProtection="1">
      <alignment horizontal="right"/>
    </xf>
    <xf numFmtId="38" fontId="30" fillId="0" borderId="0" xfId="0" applyNumberFormat="1" applyFont="1" applyAlignment="1">
      <alignment horizontal="right"/>
    </xf>
    <xf numFmtId="38" fontId="8" fillId="0" borderId="0" xfId="0" applyNumberFormat="1" applyFont="1" applyBorder="1" applyAlignment="1">
      <alignment horizontal="center"/>
    </xf>
    <xf numFmtId="38" fontId="38" fillId="0" borderId="0" xfId="0" applyNumberFormat="1" applyFont="1" applyProtection="1">
      <protection locked="0"/>
    </xf>
    <xf numFmtId="0" fontId="14" fillId="0" borderId="0" xfId="0" applyFont="1" applyAlignment="1" applyProtection="1">
      <alignment horizontal="left"/>
    </xf>
    <xf numFmtId="38" fontId="18" fillId="0" borderId="0" xfId="0" applyNumberFormat="1" applyFont="1"/>
    <xf numFmtId="38" fontId="18" fillId="0" borderId="0" xfId="0" applyNumberFormat="1" applyFont="1" applyProtection="1"/>
    <xf numFmtId="38" fontId="22" fillId="0" borderId="3" xfId="0" applyNumberFormat="1" applyFont="1" applyBorder="1" applyProtection="1">
      <protection locked="0"/>
    </xf>
    <xf numFmtId="0" fontId="15" fillId="0" borderId="0" xfId="0" applyFont="1" applyAlignment="1">
      <alignment horizontal="right"/>
    </xf>
    <xf numFmtId="0" fontId="15" fillId="0" borderId="0" xfId="0" applyFont="1" applyAlignment="1" applyProtection="1">
      <alignment horizontal="right"/>
    </xf>
    <xf numFmtId="38" fontId="16" fillId="0" borderId="4" xfId="0" applyNumberFormat="1" applyFont="1" applyBorder="1" applyProtection="1"/>
    <xf numFmtId="212" fontId="16" fillId="0" borderId="4" xfId="0" applyNumberFormat="1" applyFont="1" applyBorder="1" applyProtection="1"/>
    <xf numFmtId="0" fontId="17" fillId="0" borderId="0" xfId="0" applyFont="1" applyBorder="1" applyAlignment="1" applyProtection="1">
      <alignment horizontal="center"/>
    </xf>
    <xf numFmtId="0" fontId="17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1" fillId="0" borderId="0" xfId="0" applyFont="1" applyFill="1" applyAlignment="1" applyProtection="1">
      <alignment horizontal="centerContinuous"/>
      <protection locked="0"/>
    </xf>
    <xf numFmtId="4" fontId="6" fillId="0" borderId="0" xfId="0" applyNumberFormat="1" applyFont="1" applyBorder="1"/>
    <xf numFmtId="4" fontId="5" fillId="0" borderId="0" xfId="0" applyNumberFormat="1" applyFont="1" applyBorder="1"/>
    <xf numFmtId="38" fontId="5" fillId="0" borderId="0" xfId="0" applyNumberFormat="1" applyFont="1" applyBorder="1" applyProtection="1"/>
    <xf numFmtId="38" fontId="7" fillId="0" borderId="0" xfId="0" applyNumberFormat="1" applyFont="1" applyBorder="1" applyProtection="1"/>
    <xf numFmtId="38" fontId="7" fillId="0" borderId="3" xfId="0" applyNumberFormat="1" applyFont="1" applyBorder="1" applyProtection="1"/>
    <xf numFmtId="38" fontId="5" fillId="0" borderId="3" xfId="0" applyNumberFormat="1" applyFont="1" applyBorder="1" applyProtection="1"/>
    <xf numFmtId="212" fontId="5" fillId="0" borderId="0" xfId="0" applyNumberFormat="1" applyFont="1" applyBorder="1" applyProtection="1"/>
    <xf numFmtId="38" fontId="14" fillId="0" borderId="0" xfId="0" applyNumberFormat="1" applyFont="1" applyBorder="1" applyProtection="1"/>
    <xf numFmtId="38" fontId="14" fillId="0" borderId="3" xfId="0" applyNumberFormat="1" applyFont="1" applyBorder="1" applyProtection="1"/>
    <xf numFmtId="212" fontId="16" fillId="0" borderId="3" xfId="0" applyNumberFormat="1" applyFont="1" applyBorder="1"/>
    <xf numFmtId="3" fontId="14" fillId="0" borderId="0" xfId="0" applyNumberFormat="1" applyFont="1" applyBorder="1" applyAlignment="1" applyProtection="1">
      <alignment horizontal="right"/>
    </xf>
    <xf numFmtId="38" fontId="7" fillId="0" borderId="4" xfId="0" applyNumberFormat="1" applyFont="1" applyBorder="1" applyProtection="1"/>
    <xf numFmtId="212" fontId="7" fillId="0" borderId="4" xfId="0" applyNumberFormat="1" applyFont="1" applyBorder="1" applyProtection="1"/>
    <xf numFmtId="38" fontId="15" fillId="0" borderId="4" xfId="0" applyNumberFormat="1" applyFont="1" applyBorder="1" applyProtection="1"/>
    <xf numFmtId="38" fontId="14" fillId="0" borderId="4" xfId="0" applyNumberFormat="1" applyFont="1" applyBorder="1" applyProtection="1"/>
    <xf numFmtId="38" fontId="7" fillId="0" borderId="4" xfId="0" applyNumberFormat="1" applyFont="1" applyFill="1" applyBorder="1" applyProtection="1"/>
    <xf numFmtId="212" fontId="16" fillId="0" borderId="4" xfId="0" applyNumberFormat="1" applyFont="1" applyBorder="1"/>
    <xf numFmtId="0" fontId="7" fillId="0" borderId="0" xfId="0" applyFont="1"/>
    <xf numFmtId="38" fontId="7" fillId="0" borderId="0" xfId="0" applyNumberFormat="1" applyFont="1"/>
    <xf numFmtId="38" fontId="14" fillId="0" borderId="0" xfId="0" applyNumberFormat="1" applyFont="1" applyBorder="1" applyAlignment="1" applyProtection="1">
      <alignment horizontal="right"/>
    </xf>
    <xf numFmtId="212" fontId="5" fillId="0" borderId="0" xfId="0" applyNumberFormat="1" applyFont="1" applyProtection="1">
      <protection locked="0"/>
    </xf>
    <xf numFmtId="1" fontId="11" fillId="0" borderId="0" xfId="0" applyNumberFormat="1" applyFont="1" applyFill="1" applyAlignment="1" applyProtection="1">
      <alignment horizontal="centerContinuous"/>
      <protection locked="0"/>
    </xf>
    <xf numFmtId="1" fontId="12" fillId="0" borderId="0" xfId="0" applyNumberFormat="1" applyFont="1" applyProtection="1"/>
    <xf numFmtId="1" fontId="28" fillId="0" borderId="0" xfId="0" applyNumberFormat="1" applyFont="1" applyBorder="1" applyAlignment="1" applyProtection="1">
      <alignment horizontal="center"/>
    </xf>
    <xf numFmtId="1" fontId="5" fillId="0" borderId="0" xfId="0" applyNumberFormat="1" applyFont="1" applyProtection="1"/>
    <xf numFmtId="1" fontId="16" fillId="0" borderId="0" xfId="0" applyNumberFormat="1" applyFont="1" applyBorder="1" applyProtection="1"/>
    <xf numFmtId="1" fontId="5" fillId="0" borderId="0" xfId="0" applyNumberFormat="1" applyFont="1" applyBorder="1" applyProtection="1"/>
    <xf numFmtId="3" fontId="32" fillId="0" borderId="0" xfId="0" applyNumberFormat="1" applyFont="1" applyBorder="1"/>
    <xf numFmtId="38" fontId="7" fillId="0" borderId="0" xfId="0" applyNumberFormat="1" applyFont="1" applyAlignment="1" applyProtection="1">
      <alignment horizontal="right"/>
    </xf>
    <xf numFmtId="9" fontId="7" fillId="0" borderId="3" xfId="2" applyFont="1" applyBorder="1" applyAlignment="1" applyProtection="1">
      <alignment horizontal="right"/>
    </xf>
    <xf numFmtId="38" fontId="7" fillId="0" borderId="3" xfId="0" applyNumberFormat="1" applyFont="1" applyBorder="1" applyAlignment="1" applyProtection="1">
      <alignment horizontal="right"/>
    </xf>
    <xf numFmtId="38" fontId="6" fillId="0" borderId="3" xfId="0" applyNumberFormat="1" applyFont="1" applyBorder="1" applyAlignment="1" applyProtection="1">
      <alignment horizontal="right"/>
    </xf>
    <xf numFmtId="38" fontId="6" fillId="0" borderId="0" xfId="0" applyNumberFormat="1" applyFont="1" applyBorder="1" applyAlignment="1" applyProtection="1">
      <alignment horizontal="right"/>
    </xf>
    <xf numFmtId="38" fontId="23" fillId="0" borderId="0" xfId="0" applyNumberFormat="1" applyFont="1" applyBorder="1" applyAlignment="1" applyProtection="1">
      <alignment horizontal="right"/>
    </xf>
    <xf numFmtId="38" fontId="30" fillId="0" borderId="3" xfId="0" applyNumberFormat="1" applyFont="1" applyBorder="1" applyAlignment="1" applyProtection="1">
      <alignment horizontal="right"/>
    </xf>
    <xf numFmtId="3" fontId="42" fillId="0" borderId="3" xfId="0" applyNumberFormat="1" applyFont="1" applyBorder="1"/>
    <xf numFmtId="212" fontId="42" fillId="0" borderId="0" xfId="0" applyNumberFormat="1" applyFont="1" applyBorder="1" applyProtection="1"/>
    <xf numFmtId="217" fontId="32" fillId="0" borderId="0" xfId="1" applyNumberFormat="1" applyFont="1" applyBorder="1"/>
    <xf numFmtId="217" fontId="32" fillId="0" borderId="3" xfId="1" applyNumberFormat="1" applyFont="1" applyBorder="1"/>
    <xf numFmtId="212" fontId="42" fillId="0" borderId="3" xfId="0" applyNumberFormat="1" applyFont="1" applyBorder="1" applyProtection="1"/>
    <xf numFmtId="212" fontId="42" fillId="0" borderId="0" xfId="0" applyNumberFormat="1" applyFont="1" applyProtection="1"/>
    <xf numFmtId="212" fontId="42" fillId="0" borderId="0" xfId="0" applyNumberFormat="1" applyFont="1"/>
    <xf numFmtId="212" fontId="43" fillId="0" borderId="4" xfId="0" applyNumberFormat="1" applyFont="1" applyBorder="1" applyProtection="1"/>
    <xf numFmtId="212" fontId="44" fillId="0" borderId="0" xfId="0" applyNumberFormat="1" applyFont="1" applyBorder="1"/>
    <xf numFmtId="212" fontId="45" fillId="0" borderId="0" xfId="0" applyNumberFormat="1" applyFont="1"/>
    <xf numFmtId="212" fontId="0" fillId="0" borderId="0" xfId="0" applyNumberFormat="1" applyBorder="1"/>
    <xf numFmtId="212" fontId="42" fillId="0" borderId="0" xfId="0" applyNumberFormat="1" applyFont="1" applyProtection="1">
      <protection locked="0"/>
    </xf>
    <xf numFmtId="38" fontId="15" fillId="0" borderId="4" xfId="0" applyNumberFormat="1" applyFont="1" applyBorder="1"/>
    <xf numFmtId="38" fontId="15" fillId="0" borderId="3" xfId="0" applyNumberFormat="1" applyFont="1" applyBorder="1"/>
    <xf numFmtId="38" fontId="15" fillId="0" borderId="3" xfId="0" applyNumberFormat="1" applyFont="1" applyBorder="1" applyProtection="1"/>
    <xf numFmtId="38" fontId="15" fillId="0" borderId="3" xfId="0" applyNumberFormat="1" applyFont="1" applyBorder="1" applyProtection="1">
      <protection locked="0"/>
    </xf>
    <xf numFmtId="212" fontId="16" fillId="0" borderId="0" xfId="0" applyNumberFormat="1" applyFont="1" applyBorder="1" applyProtection="1"/>
    <xf numFmtId="212" fontId="15" fillId="0" borderId="4" xfId="0" applyNumberFormat="1" applyFont="1" applyBorder="1" applyProtection="1"/>
    <xf numFmtId="212" fontId="46" fillId="0" borderId="4" xfId="0" applyNumberFormat="1" applyFont="1" applyBorder="1" applyProtection="1"/>
    <xf numFmtId="3" fontId="7" fillId="0" borderId="4" xfId="0" applyNumberFormat="1" applyFont="1" applyBorder="1" applyProtection="1"/>
    <xf numFmtId="3" fontId="47" fillId="0" borderId="3" xfId="0" applyNumberFormat="1" applyFont="1" applyBorder="1" applyAlignment="1" applyProtection="1">
      <alignment horizontal="right"/>
      <protection locked="0"/>
    </xf>
    <xf numFmtId="3" fontId="47" fillId="0" borderId="3" xfId="0" applyNumberFormat="1" applyFont="1" applyBorder="1" applyProtection="1"/>
    <xf numFmtId="3" fontId="48" fillId="0" borderId="0" xfId="0" applyNumberFormat="1" applyFont="1" applyBorder="1" applyProtection="1"/>
    <xf numFmtId="3" fontId="47" fillId="0" borderId="0" xfId="0" applyNumberFormat="1" applyFont="1" applyBorder="1" applyAlignment="1" applyProtection="1">
      <alignment horizontal="right"/>
      <protection locked="0"/>
    </xf>
    <xf numFmtId="3" fontId="47" fillId="0" borderId="0" xfId="0" applyNumberFormat="1" applyFont="1" applyBorder="1" applyProtection="1"/>
    <xf numFmtId="212" fontId="15" fillId="0" borderId="4" xfId="0" applyNumberFormat="1" applyFont="1" applyBorder="1"/>
    <xf numFmtId="3" fontId="15" fillId="0" borderId="4" xfId="0" applyNumberFormat="1" applyFont="1" applyBorder="1" applyAlignment="1" applyProtection="1">
      <alignment horizontal="right"/>
    </xf>
    <xf numFmtId="0" fontId="49" fillId="0" borderId="0" xfId="0" applyFont="1" applyAlignment="1" applyProtection="1">
      <alignment horizontal="centerContinuous"/>
      <protection locked="0"/>
    </xf>
    <xf numFmtId="0" fontId="50" fillId="0" borderId="0" xfId="0" applyFont="1" applyAlignment="1" applyProtection="1">
      <alignment horizontal="centerContinuous"/>
      <protection locked="0"/>
    </xf>
    <xf numFmtId="38" fontId="50" fillId="0" borderId="0" xfId="0" applyNumberFormat="1" applyFont="1" applyAlignment="1" applyProtection="1">
      <alignment horizontal="centerContinuous"/>
      <protection locked="0"/>
    </xf>
    <xf numFmtId="38" fontId="51" fillId="2" borderId="0" xfId="0" applyNumberFormat="1" applyFont="1" applyFill="1" applyProtection="1">
      <protection locked="0"/>
    </xf>
    <xf numFmtId="38" fontId="51" fillId="0" borderId="0" xfId="0" applyNumberFormat="1" applyFont="1" applyProtection="1">
      <protection locked="0"/>
    </xf>
    <xf numFmtId="38" fontId="51" fillId="0" borderId="0" xfId="0" applyNumberFormat="1" applyFont="1"/>
    <xf numFmtId="38" fontId="51" fillId="0" borderId="0" xfId="0" applyNumberFormat="1" applyFont="1" applyProtection="1"/>
    <xf numFmtId="0" fontId="52" fillId="0" borderId="0" xfId="0" applyFont="1" applyFill="1" applyAlignment="1">
      <alignment horizontal="centerContinuous"/>
    </xf>
    <xf numFmtId="0" fontId="53" fillId="0" borderId="0" xfId="0" applyFont="1" applyFill="1" applyAlignment="1">
      <alignment horizontal="centerContinuous"/>
    </xf>
    <xf numFmtId="38" fontId="53" fillId="0" borderId="0" xfId="0" applyNumberFormat="1" applyFont="1" applyFill="1" applyAlignment="1">
      <alignment horizontal="centerContinuous"/>
    </xf>
    <xf numFmtId="38" fontId="53" fillId="0" borderId="0" xfId="0" applyNumberFormat="1" applyFont="1" applyFill="1" applyAlignment="1" applyProtection="1">
      <alignment horizontal="centerContinuous"/>
    </xf>
    <xf numFmtId="0" fontId="52" fillId="0" borderId="0" xfId="0" applyFont="1" applyFill="1" applyAlignment="1" applyProtection="1">
      <alignment horizontal="centerContinuous"/>
      <protection locked="0"/>
    </xf>
    <xf numFmtId="0" fontId="51" fillId="0" borderId="0" xfId="0" applyFont="1" applyAlignment="1">
      <alignment horizontal="centerContinuous"/>
    </xf>
    <xf numFmtId="38" fontId="50" fillId="0" borderId="0" xfId="0" applyNumberFormat="1" applyFont="1" applyFill="1" applyAlignment="1" applyProtection="1">
      <alignment horizontal="centerContinuous"/>
      <protection locked="0"/>
    </xf>
    <xf numFmtId="38" fontId="50" fillId="0" borderId="0" xfId="0" applyNumberFormat="1" applyFont="1" applyFill="1" applyAlignment="1" applyProtection="1">
      <alignment horizontal="centerContinuous"/>
    </xf>
    <xf numFmtId="0" fontId="53" fillId="0" borderId="0" xfId="0" applyFont="1" applyFill="1" applyAlignment="1" applyProtection="1">
      <alignment horizontal="centerContinuous"/>
      <protection locked="0"/>
    </xf>
    <xf numFmtId="0" fontId="50" fillId="0" borderId="0" xfId="0" applyFont="1" applyFill="1" applyAlignment="1" applyProtection="1">
      <alignment horizontal="centerContinuous"/>
      <protection locked="0"/>
    </xf>
    <xf numFmtId="213" fontId="54" fillId="0" borderId="0" xfId="0" applyNumberFormat="1" applyFont="1" applyFill="1" applyBorder="1" applyAlignment="1" applyProtection="1">
      <alignment horizontal="center"/>
      <protection locked="0"/>
    </xf>
    <xf numFmtId="213" fontId="54" fillId="0" borderId="0" xfId="0" applyNumberFormat="1" applyFont="1" applyFill="1" applyBorder="1" applyAlignment="1" applyProtection="1">
      <alignment horizontal="center"/>
    </xf>
    <xf numFmtId="38" fontId="47" fillId="0" borderId="0" xfId="0" applyNumberFormat="1" applyFont="1" applyFill="1"/>
    <xf numFmtId="38" fontId="47" fillId="2" borderId="0" xfId="0" applyNumberFormat="1" applyFont="1" applyFill="1" applyProtection="1"/>
    <xf numFmtId="38" fontId="47" fillId="0" borderId="0" xfId="0" applyNumberFormat="1" applyFont="1" applyFill="1" applyProtection="1"/>
    <xf numFmtId="38" fontId="47" fillId="0" borderId="0" xfId="0" applyNumberFormat="1" applyFont="1" applyFill="1" applyProtection="1">
      <protection locked="0"/>
    </xf>
    <xf numFmtId="38" fontId="48" fillId="0" borderId="1" xfId="0" applyNumberFormat="1" applyFont="1" applyFill="1" applyBorder="1" applyProtection="1">
      <protection locked="0"/>
    </xf>
    <xf numFmtId="38" fontId="47" fillId="0" borderId="0" xfId="0" applyNumberFormat="1" applyFont="1" applyProtection="1">
      <protection locked="0"/>
    </xf>
    <xf numFmtId="38" fontId="47" fillId="0" borderId="0" xfId="0" applyNumberFormat="1" applyFont="1" applyProtection="1"/>
    <xf numFmtId="38" fontId="48" fillId="0" borderId="0" xfId="0" applyNumberFormat="1" applyFont="1" applyProtection="1"/>
    <xf numFmtId="38" fontId="47" fillId="0" borderId="0" xfId="0" applyNumberFormat="1" applyFont="1" applyBorder="1" applyProtection="1">
      <protection locked="0"/>
    </xf>
    <xf numFmtId="38" fontId="47" fillId="0" borderId="1" xfId="0" applyNumberFormat="1" applyFont="1" applyBorder="1" applyProtection="1"/>
    <xf numFmtId="38" fontId="55" fillId="0" borderId="0" xfId="0" applyNumberFormat="1" applyFont="1" applyProtection="1"/>
    <xf numFmtId="38" fontId="47" fillId="0" borderId="0" xfId="0" applyNumberFormat="1" applyFont="1" applyFill="1" applyBorder="1" applyProtection="1"/>
    <xf numFmtId="38" fontId="47" fillId="0" borderId="1" xfId="0" applyNumberFormat="1" applyFont="1" applyBorder="1" applyProtection="1">
      <protection locked="0"/>
    </xf>
    <xf numFmtId="38" fontId="47" fillId="0" borderId="0" xfId="0" applyNumberFormat="1" applyFont="1" applyFill="1" applyBorder="1" applyProtection="1">
      <protection locked="0"/>
    </xf>
    <xf numFmtId="38" fontId="47" fillId="0" borderId="3" xfId="0" applyNumberFormat="1" applyFont="1" applyBorder="1" applyProtection="1">
      <protection locked="0"/>
    </xf>
    <xf numFmtId="38" fontId="47" fillId="2" borderId="0" xfId="0" applyNumberFormat="1" applyFont="1" applyFill="1" applyBorder="1" applyProtection="1">
      <protection locked="0"/>
    </xf>
    <xf numFmtId="38" fontId="47" fillId="2" borderId="3" xfId="0" applyNumberFormat="1" applyFont="1" applyFill="1" applyBorder="1" applyProtection="1">
      <protection locked="0"/>
    </xf>
    <xf numFmtId="38" fontId="47" fillId="0" borderId="0" xfId="0" applyNumberFormat="1" applyFont="1" applyAlignment="1" applyProtection="1">
      <alignment horizontal="right"/>
      <protection locked="0"/>
    </xf>
    <xf numFmtId="38" fontId="47" fillId="0" borderId="3" xfId="0" applyNumberFormat="1" applyFont="1" applyBorder="1" applyAlignment="1" applyProtection="1">
      <alignment horizontal="right"/>
    </xf>
    <xf numFmtId="38" fontId="51" fillId="0" borderId="0" xfId="0" applyNumberFormat="1" applyFont="1" applyAlignment="1" applyProtection="1">
      <protection locked="0"/>
    </xf>
    <xf numFmtId="38" fontId="51" fillId="0" borderId="1" xfId="0" applyNumberFormat="1" applyFont="1" applyBorder="1"/>
    <xf numFmtId="3" fontId="42" fillId="0" borderId="3" xfId="0" applyNumberFormat="1" applyFont="1" applyBorder="1" applyAlignment="1" applyProtection="1">
      <alignment horizontal="right"/>
      <protection locked="0"/>
    </xf>
    <xf numFmtId="212" fontId="51" fillId="0" borderId="0" xfId="0" applyNumberFormat="1" applyFont="1"/>
    <xf numFmtId="38" fontId="42" fillId="0" borderId="0" xfId="0" applyNumberFormat="1" applyFont="1" applyProtection="1"/>
    <xf numFmtId="212" fontId="47" fillId="0" borderId="0" xfId="0" applyNumberFormat="1" applyFont="1"/>
    <xf numFmtId="38" fontId="7" fillId="0" borderId="0" xfId="0" applyNumberFormat="1" applyFont="1" applyProtection="1"/>
    <xf numFmtId="212" fontId="47" fillId="0" borderId="0" xfId="0" applyNumberFormat="1" applyFont="1" applyProtection="1">
      <protection locked="0"/>
    </xf>
    <xf numFmtId="38" fontId="47" fillId="0" borderId="0" xfId="0" applyNumberFormat="1" applyFont="1" applyBorder="1" applyProtection="1"/>
    <xf numFmtId="212" fontId="47" fillId="0" borderId="0" xfId="0" applyNumberFormat="1" applyFont="1" applyBorder="1" applyProtection="1"/>
    <xf numFmtId="38" fontId="42" fillId="0" borderId="0" xfId="0" applyNumberFormat="1" applyFont="1" applyBorder="1" applyProtection="1"/>
    <xf numFmtId="38" fontId="7" fillId="0" borderId="1" xfId="0" applyNumberFormat="1" applyFont="1" applyBorder="1" applyProtection="1"/>
    <xf numFmtId="212" fontId="47" fillId="0" borderId="0" xfId="0" applyNumberFormat="1" applyFont="1" applyProtection="1"/>
    <xf numFmtId="38" fontId="47" fillId="0" borderId="3" xfId="0" applyNumberFormat="1" applyFont="1" applyBorder="1" applyProtection="1"/>
    <xf numFmtId="3" fontId="42" fillId="0" borderId="3" xfId="0" applyNumberFormat="1" applyFont="1" applyBorder="1" applyProtection="1"/>
    <xf numFmtId="0" fontId="40" fillId="0" borderId="0" xfId="0" applyFont="1"/>
    <xf numFmtId="212" fontId="47" fillId="0" borderId="3" xfId="0" applyNumberFormat="1" applyFont="1" applyBorder="1" applyProtection="1"/>
    <xf numFmtId="38" fontId="48" fillId="0" borderId="1" xfId="0" applyNumberFormat="1" applyFont="1" applyBorder="1" applyProtection="1"/>
    <xf numFmtId="38" fontId="56" fillId="0" borderId="2" xfId="0" applyNumberFormat="1" applyFont="1" applyBorder="1" applyProtection="1"/>
    <xf numFmtId="212" fontId="48" fillId="0" borderId="2" xfId="0" applyNumberFormat="1" applyFont="1" applyBorder="1" applyProtection="1">
      <protection locked="0"/>
    </xf>
    <xf numFmtId="212" fontId="41" fillId="0" borderId="2" xfId="0" applyNumberFormat="1" applyFont="1" applyBorder="1"/>
    <xf numFmtId="212" fontId="43" fillId="0" borderId="0" xfId="0" applyNumberFormat="1" applyFont="1" applyBorder="1" applyProtection="1"/>
    <xf numFmtId="212" fontId="42" fillId="0" borderId="1" xfId="0" applyNumberFormat="1" applyFont="1" applyBorder="1" applyProtection="1"/>
    <xf numFmtId="212" fontId="43" fillId="0" borderId="1" xfId="0" applyNumberFormat="1" applyFont="1" applyBorder="1" applyProtection="1"/>
    <xf numFmtId="217" fontId="15" fillId="0" borderId="4" xfId="1" applyNumberFormat="1" applyFont="1" applyBorder="1" applyProtection="1"/>
    <xf numFmtId="3" fontId="15" fillId="0" borderId="4" xfId="0" applyNumberFormat="1" applyFont="1" applyBorder="1" applyProtection="1"/>
    <xf numFmtId="3" fontId="7" fillId="0" borderId="0" xfId="0" applyNumberFormat="1" applyFont="1" applyBorder="1" applyProtection="1"/>
    <xf numFmtId="38" fontId="47" fillId="0" borderId="3" xfId="0" applyNumberFormat="1" applyFont="1" applyFill="1" applyBorder="1" applyProtection="1">
      <protection locked="0"/>
    </xf>
    <xf numFmtId="212" fontId="48" fillId="0" borderId="0" xfId="0" applyNumberFormat="1" applyFont="1" applyBorder="1" applyProtection="1"/>
    <xf numFmtId="38" fontId="41" fillId="0" borderId="2" xfId="0" applyNumberFormat="1" applyFont="1" applyBorder="1"/>
    <xf numFmtId="212" fontId="57" fillId="0" borderId="2" xfId="0" applyNumberFormat="1" applyFont="1" applyBorder="1"/>
    <xf numFmtId="38" fontId="58" fillId="0" borderId="1" xfId="0" applyNumberFormat="1" applyFont="1" applyBorder="1"/>
    <xf numFmtId="38" fontId="57" fillId="0" borderId="2" xfId="0" applyNumberFormat="1" applyFont="1" applyBorder="1"/>
    <xf numFmtId="212" fontId="7" fillId="0" borderId="0" xfId="0" applyNumberFormat="1" applyFont="1" applyBorder="1" applyProtection="1"/>
    <xf numFmtId="212" fontId="7" fillId="0" borderId="3" xfId="0" applyNumberFormat="1" applyFont="1" applyBorder="1" applyProtection="1"/>
    <xf numFmtId="0" fontId="47" fillId="0" borderId="0" xfId="0" applyFont="1" applyFill="1" applyProtection="1"/>
    <xf numFmtId="38" fontId="42" fillId="0" borderId="3" xfId="0" applyNumberFormat="1" applyFont="1" applyFill="1" applyBorder="1" applyProtection="1"/>
    <xf numFmtId="212" fontId="47" fillId="0" borderId="0" xfId="0" applyNumberFormat="1" applyFont="1" applyBorder="1"/>
    <xf numFmtId="212" fontId="42" fillId="0" borderId="0" xfId="0" applyNumberFormat="1" applyFont="1" applyBorder="1"/>
    <xf numFmtId="212" fontId="42" fillId="0" borderId="3" xfId="0" applyNumberFormat="1" applyFont="1" applyBorder="1"/>
    <xf numFmtId="212" fontId="47" fillId="0" borderId="3" xfId="0" applyNumberFormat="1" applyFont="1" applyBorder="1"/>
    <xf numFmtId="212" fontId="47" fillId="0" borderId="4" xfId="0" applyNumberFormat="1" applyFont="1" applyBorder="1"/>
    <xf numFmtId="212" fontId="46" fillId="0" borderId="4" xfId="0" applyNumberFormat="1" applyFont="1" applyBorder="1"/>
    <xf numFmtId="0" fontId="4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6" fillId="0" borderId="0" xfId="0" applyFont="1" applyBorder="1" applyProtection="1"/>
    <xf numFmtId="38" fontId="7" fillId="0" borderId="5" xfId="0" applyNumberFormat="1" applyFont="1" applyBorder="1" applyProtection="1"/>
    <xf numFmtId="0" fontId="5" fillId="0" borderId="0" xfId="0" applyFont="1" applyProtection="1">
      <protection locked="0"/>
    </xf>
    <xf numFmtId="0" fontId="2" fillId="0" borderId="0" xfId="0" applyFont="1"/>
    <xf numFmtId="38" fontId="45" fillId="0" borderId="0" xfId="0" applyNumberFormat="1" applyFont="1"/>
    <xf numFmtId="0" fontId="32" fillId="0" borderId="0" xfId="1" applyNumberFormat="1" applyFont="1" applyBorder="1"/>
    <xf numFmtId="212" fontId="41" fillId="0" borderId="1" xfId="0" applyNumberFormat="1" applyFont="1" applyBorder="1"/>
    <xf numFmtId="212" fontId="7" fillId="0" borderId="2" xfId="0" applyNumberFormat="1" applyFont="1" applyBorder="1"/>
    <xf numFmtId="212" fontId="48" fillId="0" borderId="2" xfId="0" applyNumberFormat="1" applyFont="1" applyBorder="1"/>
    <xf numFmtId="212" fontId="43" fillId="0" borderId="0" xfId="0" applyNumberFormat="1" applyFont="1" applyProtection="1">
      <protection locked="0"/>
    </xf>
    <xf numFmtId="212" fontId="7" fillId="0" borderId="2" xfId="0" applyNumberFormat="1" applyFont="1" applyBorder="1" applyProtection="1">
      <protection locked="0"/>
    </xf>
    <xf numFmtId="212" fontId="43" fillId="0" borderId="3" xfId="0" applyNumberFormat="1" applyFont="1" applyBorder="1" applyProtection="1"/>
    <xf numFmtId="212" fontId="43" fillId="0" borderId="5" xfId="0" applyNumberFormat="1" applyFont="1" applyBorder="1" applyProtection="1"/>
    <xf numFmtId="0" fontId="47" fillId="0" borderId="0" xfId="0" applyFont="1" applyProtection="1"/>
    <xf numFmtId="212" fontId="44" fillId="0" borderId="1" xfId="0" applyNumberFormat="1" applyFont="1" applyBorder="1"/>
    <xf numFmtId="212" fontId="44" fillId="0" borderId="3" xfId="0" applyNumberFormat="1" applyFont="1" applyBorder="1"/>
    <xf numFmtId="0" fontId="17" fillId="0" borderId="0" xfId="0" applyFont="1" applyBorder="1" applyAlignment="1" applyProtection="1">
      <alignment horizontal="center"/>
    </xf>
    <xf numFmtId="0" fontId="17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 applyProtection="1">
      <alignment horizontal="center"/>
    </xf>
    <xf numFmtId="0" fontId="36" fillId="0" borderId="0" xfId="0" applyFont="1" applyAlignment="1" applyProtection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0:F47"/>
  <sheetViews>
    <sheetView tabSelected="1" topLeftCell="A9" zoomScale="75" workbookViewId="0">
      <selection activeCell="I28" sqref="I28"/>
    </sheetView>
  </sheetViews>
  <sheetFormatPr baseColWidth="10" defaultRowHeight="15"/>
  <cols>
    <col min="1" max="1" width="47" style="3" customWidth="1"/>
    <col min="2" max="2" width="9.140625" style="3" customWidth="1"/>
    <col min="3" max="3" width="21.85546875" style="17" customWidth="1"/>
    <col min="4" max="4" width="20.42578125" style="17" customWidth="1"/>
    <col min="5" max="5" width="20.140625" style="61" customWidth="1"/>
    <col min="6" max="6" width="15" style="142" customWidth="1"/>
    <col min="7" max="16384" width="11.42578125" style="3"/>
  </cols>
  <sheetData>
    <row r="10" spans="1:6" s="10" customFormat="1" ht="20.25" customHeight="1">
      <c r="A10" s="181" t="s">
        <v>0</v>
      </c>
      <c r="B10" s="9"/>
      <c r="C10" s="113"/>
      <c r="D10" s="113"/>
      <c r="E10" s="69"/>
      <c r="F10" s="148"/>
    </row>
    <row r="11" spans="1:6" s="10" customFormat="1" ht="20.25" customHeight="1">
      <c r="A11" s="182" t="s">
        <v>1</v>
      </c>
      <c r="B11" s="9"/>
      <c r="C11" s="113"/>
      <c r="D11" s="113"/>
      <c r="E11" s="69"/>
      <c r="F11" s="148"/>
    </row>
    <row r="12" spans="1:6" ht="20.25" customHeight="1">
      <c r="A12" s="5"/>
      <c r="B12" s="5"/>
      <c r="C12" s="114"/>
      <c r="D12" s="114"/>
      <c r="E12" s="70"/>
      <c r="F12" s="149"/>
    </row>
    <row r="13" spans="1:6" s="118" customFormat="1" ht="20.25" customHeight="1">
      <c r="A13" s="286" t="s">
        <v>2</v>
      </c>
      <c r="B13" s="287"/>
      <c r="C13" s="288"/>
      <c r="D13" s="288"/>
      <c r="E13" s="289"/>
      <c r="F13" s="150"/>
    </row>
    <row r="14" spans="1:6" s="119" customFormat="1" ht="20.25" customHeight="1">
      <c r="A14" s="290" t="s">
        <v>252</v>
      </c>
      <c r="B14" s="291"/>
      <c r="C14" s="292"/>
      <c r="D14" s="292"/>
      <c r="E14" s="293"/>
      <c r="F14" s="151"/>
    </row>
    <row r="15" spans="1:6" s="119" customFormat="1" ht="20.25" customHeight="1">
      <c r="A15" s="294" t="s">
        <v>253</v>
      </c>
      <c r="B15" s="295"/>
      <c r="C15" s="292"/>
      <c r="D15" s="292"/>
      <c r="E15" s="293"/>
      <c r="F15" s="151"/>
    </row>
    <row r="16" spans="1:6" s="119" customFormat="1" ht="20.25" customHeight="1">
      <c r="A16" s="294" t="s">
        <v>3</v>
      </c>
      <c r="B16" s="295"/>
      <c r="C16" s="292"/>
      <c r="D16" s="292"/>
      <c r="E16" s="293"/>
      <c r="F16" s="151"/>
    </row>
    <row r="17" spans="1:6" s="121" customFormat="1" ht="20.25" customHeight="1">
      <c r="A17" s="120"/>
      <c r="B17" s="120"/>
      <c r="C17" s="115"/>
      <c r="D17" s="115"/>
      <c r="E17" s="140" t="s">
        <v>4</v>
      </c>
      <c r="F17" s="143"/>
    </row>
    <row r="18" spans="1:6" s="14" customFormat="1" ht="20.25" customHeight="1">
      <c r="A18" s="16" t="s">
        <v>5</v>
      </c>
      <c r="B18" s="8" t="s">
        <v>6</v>
      </c>
      <c r="C18" s="296">
        <v>2019</v>
      </c>
      <c r="D18" s="297">
        <v>2018</v>
      </c>
      <c r="E18" s="60" t="s">
        <v>7</v>
      </c>
      <c r="F18" s="144" t="s">
        <v>8</v>
      </c>
    </row>
    <row r="19" spans="1:6" ht="23.25" customHeight="1">
      <c r="B19" s="6"/>
      <c r="C19" s="298"/>
      <c r="D19" s="298"/>
    </row>
    <row r="20" spans="1:6" s="7" customFormat="1" ht="23.25" customHeight="1">
      <c r="A20" s="7" t="s">
        <v>9</v>
      </c>
      <c r="B20" s="22">
        <v>4</v>
      </c>
      <c r="C20" s="299">
        <v>884502</v>
      </c>
      <c r="D20" s="299">
        <v>976057</v>
      </c>
      <c r="E20" s="304">
        <f t="shared" ref="E20:E30" si="0">+C20-D20</f>
        <v>-91555</v>
      </c>
      <c r="F20" s="258">
        <f>+E20/D20</f>
        <v>-9.3800874334183354E-2</v>
      </c>
    </row>
    <row r="21" spans="1:6" s="7" customFormat="1" ht="23.25" customHeight="1">
      <c r="A21" s="7" t="s">
        <v>132</v>
      </c>
      <c r="B21" s="22">
        <v>5</v>
      </c>
      <c r="C21" s="300">
        <v>12095500</v>
      </c>
      <c r="D21" s="300">
        <v>15020260</v>
      </c>
      <c r="E21" s="304">
        <f t="shared" si="0"/>
        <v>-2924760</v>
      </c>
      <c r="F21" s="258">
        <f t="shared" ref="F21:F29" si="1">+E21/D21</f>
        <v>-0.19472099684026775</v>
      </c>
    </row>
    <row r="22" spans="1:6" s="7" customFormat="1" ht="23.25" customHeight="1">
      <c r="A22" s="7" t="s">
        <v>10</v>
      </c>
      <c r="B22" s="361"/>
      <c r="C22" s="301">
        <v>947734</v>
      </c>
      <c r="D22" s="301">
        <v>1490498</v>
      </c>
      <c r="E22" s="304">
        <f t="shared" si="0"/>
        <v>-542764</v>
      </c>
      <c r="F22" s="258">
        <f t="shared" si="1"/>
        <v>-0.36414943193482985</v>
      </c>
    </row>
    <row r="23" spans="1:6" s="7" customFormat="1" ht="23.25" customHeight="1">
      <c r="A23" s="7" t="s">
        <v>11</v>
      </c>
      <c r="B23" s="361">
        <v>6</v>
      </c>
      <c r="C23" s="301">
        <v>91627</v>
      </c>
      <c r="D23" s="301">
        <v>90981</v>
      </c>
      <c r="E23" s="304">
        <f t="shared" si="0"/>
        <v>646</v>
      </c>
      <c r="F23" s="322">
        <f t="shared" si="1"/>
        <v>7.1003835965751088E-3</v>
      </c>
    </row>
    <row r="24" spans="1:6" s="7" customFormat="1" ht="23.25" customHeight="1">
      <c r="A24" s="7" t="s">
        <v>12</v>
      </c>
      <c r="B24" s="22">
        <v>7</v>
      </c>
      <c r="C24" s="299">
        <v>100515975</v>
      </c>
      <c r="D24" s="299">
        <v>92174343</v>
      </c>
      <c r="E24" s="304">
        <f t="shared" si="0"/>
        <v>8341632</v>
      </c>
      <c r="F24" s="322">
        <f t="shared" si="1"/>
        <v>9.0498415594890649E-2</v>
      </c>
    </row>
    <row r="25" spans="1:6" s="7" customFormat="1" ht="23.25" customHeight="1">
      <c r="A25" s="7" t="s">
        <v>158</v>
      </c>
      <c r="B25" s="22"/>
      <c r="C25" s="300">
        <v>2583397</v>
      </c>
      <c r="D25" s="300">
        <v>3271988</v>
      </c>
      <c r="E25" s="304">
        <f>+C25-D25</f>
        <v>-688591</v>
      </c>
      <c r="F25" s="258">
        <f t="shared" si="1"/>
        <v>-0.21045034394991669</v>
      </c>
    </row>
    <row r="26" spans="1:6" s="7" customFormat="1" ht="23.25" customHeight="1">
      <c r="A26" s="7" t="s">
        <v>13</v>
      </c>
      <c r="B26" s="361">
        <v>8</v>
      </c>
      <c r="C26" s="301">
        <v>3475</v>
      </c>
      <c r="D26" s="301">
        <v>11239</v>
      </c>
      <c r="E26" s="304">
        <f t="shared" si="0"/>
        <v>-7764</v>
      </c>
      <c r="F26" s="258">
        <f t="shared" si="1"/>
        <v>-0.69080879081768842</v>
      </c>
    </row>
    <row r="27" spans="1:6" s="7" customFormat="1" ht="23.25" customHeight="1">
      <c r="A27" s="7" t="s">
        <v>14</v>
      </c>
      <c r="B27" s="361">
        <v>9</v>
      </c>
      <c r="C27" s="301">
        <v>3387106</v>
      </c>
      <c r="D27" s="301">
        <v>3479673</v>
      </c>
      <c r="E27" s="304">
        <f t="shared" si="0"/>
        <v>-92567</v>
      </c>
      <c r="F27" s="258">
        <f t="shared" si="1"/>
        <v>-2.6602212334319919E-2</v>
      </c>
    </row>
    <row r="28" spans="1:6" s="7" customFormat="1" ht="23.25" customHeight="1">
      <c r="A28" s="7" t="s">
        <v>15</v>
      </c>
      <c r="B28" s="361">
        <v>10</v>
      </c>
      <c r="C28" s="301">
        <v>11837500</v>
      </c>
      <c r="D28" s="301">
        <v>1770063</v>
      </c>
      <c r="E28" s="304">
        <f t="shared" si="0"/>
        <v>10067437</v>
      </c>
      <c r="F28" s="322">
        <f t="shared" si="1"/>
        <v>5.687615073587776</v>
      </c>
    </row>
    <row r="29" spans="1:6" s="7" customFormat="1" ht="23.25" customHeight="1">
      <c r="A29" s="7" t="s">
        <v>154</v>
      </c>
      <c r="B29" s="22">
        <v>11</v>
      </c>
      <c r="C29" s="300">
        <v>547945</v>
      </c>
      <c r="D29" s="300">
        <v>527449</v>
      </c>
      <c r="E29" s="304">
        <f t="shared" si="0"/>
        <v>20496</v>
      </c>
      <c r="F29" s="322">
        <f t="shared" si="1"/>
        <v>3.8858733261414848E-2</v>
      </c>
    </row>
    <row r="30" spans="1:6" s="7" customFormat="1" ht="23.25" customHeight="1">
      <c r="A30" s="7" t="s">
        <v>130</v>
      </c>
      <c r="B30" s="361"/>
      <c r="C30" s="301">
        <v>0</v>
      </c>
      <c r="D30" s="301">
        <v>0</v>
      </c>
      <c r="E30" s="304">
        <f t="shared" si="0"/>
        <v>0</v>
      </c>
      <c r="F30" s="322">
        <v>0</v>
      </c>
    </row>
    <row r="31" spans="1:6" s="7" customFormat="1" ht="23.25" customHeight="1">
      <c r="B31" s="19"/>
      <c r="C31" s="152"/>
      <c r="D31" s="152"/>
      <c r="E31" s="57"/>
      <c r="F31" s="153"/>
    </row>
    <row r="32" spans="1:6" s="7" customFormat="1" ht="23.25" customHeight="1">
      <c r="B32" s="19"/>
      <c r="C32" s="116"/>
      <c r="D32" s="116"/>
      <c r="E32" s="21"/>
      <c r="F32" s="147"/>
    </row>
    <row r="33" spans="1:6" s="47" customFormat="1" ht="23.25" customHeight="1">
      <c r="A33" s="45" t="s">
        <v>16</v>
      </c>
      <c r="B33" s="41"/>
      <c r="C33" s="117">
        <f>SUM(C20:C30)</f>
        <v>132894761</v>
      </c>
      <c r="D33" s="117">
        <f>SUM(D20:D30)</f>
        <v>118812551</v>
      </c>
      <c r="E33" s="46">
        <f>SUM(E20:E30)</f>
        <v>14082210</v>
      </c>
      <c r="F33" s="370">
        <f>+E33/D33</f>
        <v>0.11852459930769435</v>
      </c>
    </row>
    <row r="34" spans="1:6" s="47" customFormat="1" ht="23.25" customHeight="1">
      <c r="A34" s="45" t="s">
        <v>17</v>
      </c>
      <c r="B34" s="48"/>
      <c r="C34" s="302">
        <v>260043880</v>
      </c>
      <c r="D34" s="302">
        <v>260043880</v>
      </c>
      <c r="E34" s="334">
        <f>+C34-D34</f>
        <v>0</v>
      </c>
      <c r="F34" s="371">
        <f>+E34/D34</f>
        <v>0</v>
      </c>
    </row>
    <row r="35" spans="1:6" s="11" customFormat="1" ht="25.5" customHeight="1">
      <c r="B35" s="175"/>
      <c r="C35"/>
      <c r="D35" s="62"/>
      <c r="E35" s="63"/>
      <c r="F35" s="146"/>
    </row>
    <row r="36" spans="1:6" s="11" customFormat="1">
      <c r="C36" s="62"/>
      <c r="D36" s="62"/>
      <c r="E36" s="63"/>
      <c r="F36" s="146"/>
    </row>
    <row r="37" spans="1:6">
      <c r="B37" s="3" t="s">
        <v>18</v>
      </c>
      <c r="C37" s="160"/>
      <c r="D37" s="161"/>
    </row>
    <row r="38" spans="1:6" ht="23.25">
      <c r="A38" s="180" t="s">
        <v>19</v>
      </c>
    </row>
    <row r="39" spans="1:6">
      <c r="C39" s="112"/>
    </row>
    <row r="46" spans="1:6" ht="15.75">
      <c r="A46" s="235" t="s">
        <v>199</v>
      </c>
      <c r="B46" s="234"/>
      <c r="C46" s="235"/>
      <c r="D46" s="235"/>
    </row>
    <row r="47" spans="1:6" ht="15.75">
      <c r="A47" s="235" t="s">
        <v>205</v>
      </c>
      <c r="B47" s="234"/>
      <c r="C47" s="235"/>
      <c r="D47" s="235"/>
    </row>
  </sheetData>
  <phoneticPr fontId="0" type="noConversion"/>
  <pageMargins left="0.75" right="0.75" top="1.44" bottom="1" header="0.71" footer="0.511811024"/>
  <pageSetup scale="68" orientation="portrait" horizontalDpi="4294967295" verticalDpi="4294967295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E42"/>
  <sheetViews>
    <sheetView showGridLines="0" zoomScale="75" workbookViewId="0">
      <selection activeCell="I21" sqref="I21"/>
    </sheetView>
  </sheetViews>
  <sheetFormatPr baseColWidth="10" defaultRowHeight="15"/>
  <cols>
    <col min="1" max="1" width="44" style="3" customWidth="1"/>
    <col min="2" max="3" width="18.28515625" style="17" customWidth="1"/>
    <col min="4" max="4" width="18.28515625" style="61" customWidth="1"/>
    <col min="5" max="5" width="13.140625" style="142" customWidth="1"/>
    <col min="6" max="16384" width="11.42578125" style="3"/>
  </cols>
  <sheetData>
    <row r="1" spans="1:5" ht="20.25" customHeight="1">
      <c r="A1" s="380" t="s">
        <v>234</v>
      </c>
      <c r="B1" s="380"/>
      <c r="C1" s="380"/>
      <c r="D1" s="380"/>
      <c r="E1" s="380"/>
    </row>
    <row r="2" spans="1:5" ht="20.25" customHeight="1">
      <c r="A2" s="214"/>
      <c r="B2" s="216" t="s">
        <v>3</v>
      </c>
      <c r="C2" s="214"/>
      <c r="D2" s="214"/>
      <c r="E2" s="214"/>
    </row>
    <row r="3" spans="1:5" ht="20.25" customHeight="1">
      <c r="A3" s="16"/>
      <c r="B3" s="58"/>
      <c r="C3" s="58"/>
      <c r="D3" s="59"/>
    </row>
    <row r="4" spans="1:5" ht="20.25" customHeight="1">
      <c r="A4" s="16"/>
      <c r="B4" s="58"/>
      <c r="C4" s="58"/>
      <c r="D4" s="140" t="s">
        <v>4</v>
      </c>
      <c r="E4" s="154"/>
    </row>
    <row r="5" spans="1:5" s="14" customFormat="1" ht="20.25" customHeight="1">
      <c r="A5"/>
      <c r="B5" s="194">
        <f>+'NOTA 5'!B5</f>
        <v>2019</v>
      </c>
      <c r="C5" s="194">
        <f>+'NOTA 5'!C5</f>
        <v>2018</v>
      </c>
      <c r="D5" s="60" t="s">
        <v>7</v>
      </c>
      <c r="E5" s="144" t="s">
        <v>8</v>
      </c>
    </row>
    <row r="6" spans="1:5" ht="23.25" customHeight="1"/>
    <row r="7" spans="1:5" s="64" customFormat="1" ht="23.25" customHeight="1">
      <c r="A7" s="64" t="s">
        <v>76</v>
      </c>
      <c r="B7" s="124">
        <f>+B10+B14+B18</f>
        <v>121175905</v>
      </c>
      <c r="C7" s="124">
        <f>+C10+C14+C18</f>
        <v>122490234</v>
      </c>
      <c r="D7" s="124">
        <f>+B7-C7</f>
        <v>-1314329</v>
      </c>
      <c r="E7" s="377">
        <f>+D7/C7</f>
        <v>-1.0730071754128578E-2</v>
      </c>
    </row>
    <row r="8" spans="1:5" s="64" customFormat="1" ht="23.25" customHeight="1">
      <c r="B8" s="66"/>
      <c r="C8" s="66"/>
      <c r="D8" s="66"/>
      <c r="E8" s="179" t="s">
        <v>18</v>
      </c>
    </row>
    <row r="9" spans="1:5" s="7" customFormat="1" ht="23.25" customHeight="1">
      <c r="A9" s="125" t="s">
        <v>77</v>
      </c>
      <c r="B9" s="57"/>
      <c r="C9" s="57"/>
      <c r="D9" s="57"/>
      <c r="E9" s="179" t="s">
        <v>18</v>
      </c>
    </row>
    <row r="10" spans="1:5" s="7" customFormat="1" ht="23.25" customHeight="1">
      <c r="A10" s="7" t="s">
        <v>78</v>
      </c>
      <c r="B10" s="306">
        <v>95575250</v>
      </c>
      <c r="C10" s="306">
        <v>104778359</v>
      </c>
      <c r="D10" s="325">
        <f>+B10-C10</f>
        <v>-9203109</v>
      </c>
      <c r="E10" s="260">
        <f t="shared" ref="E10:E23" si="0">+D10/C10</f>
        <v>-8.783406313893502E-2</v>
      </c>
    </row>
    <row r="11" spans="1:5" s="7" customFormat="1" ht="23.25" customHeight="1" thickBot="1">
      <c r="A11" s="3" t="s">
        <v>251</v>
      </c>
      <c r="B11" s="312">
        <v>12710394</v>
      </c>
      <c r="C11" s="312">
        <v>19782703</v>
      </c>
      <c r="D11" s="330">
        <f>+B11-C11</f>
        <v>-7072309</v>
      </c>
      <c r="E11" s="378">
        <f t="shared" si="0"/>
        <v>-0.35749962985341283</v>
      </c>
    </row>
    <row r="12" spans="1:5" s="7" customFormat="1" ht="23.25" customHeight="1" thickBot="1">
      <c r="A12" s="15" t="s">
        <v>79</v>
      </c>
      <c r="B12" s="267">
        <f>+B10-B11</f>
        <v>82864856</v>
      </c>
      <c r="C12" s="267">
        <f>+C10-C11</f>
        <v>84995656</v>
      </c>
      <c r="D12" s="267">
        <f>+B12-C12</f>
        <v>-2130800</v>
      </c>
      <c r="E12" s="378">
        <f t="shared" si="0"/>
        <v>-2.506951649387823E-2</v>
      </c>
    </row>
    <row r="13" spans="1:5" s="7" customFormat="1" ht="23.25" customHeight="1">
      <c r="B13" s="18"/>
      <c r="C13" s="18"/>
      <c r="D13" s="20"/>
      <c r="E13" s="179" t="s">
        <v>18</v>
      </c>
    </row>
    <row r="14" spans="1:5" s="7" customFormat="1" ht="23.25" customHeight="1">
      <c r="A14" s="7" t="s">
        <v>80</v>
      </c>
      <c r="B14" s="303">
        <v>18723063</v>
      </c>
      <c r="C14" s="303">
        <v>8849592</v>
      </c>
      <c r="D14" s="304">
        <f>+B14-C14</f>
        <v>9873471</v>
      </c>
      <c r="E14" s="179">
        <f t="shared" si="0"/>
        <v>1.1156978762410741</v>
      </c>
    </row>
    <row r="15" spans="1:5" s="7" customFormat="1" ht="23.25" customHeight="1" thickBot="1">
      <c r="A15" s="3" t="s">
        <v>251</v>
      </c>
      <c r="B15" s="312">
        <v>1071944</v>
      </c>
      <c r="C15" s="312">
        <v>1670905</v>
      </c>
      <c r="D15" s="330">
        <f>+B15-C15</f>
        <v>-598961</v>
      </c>
      <c r="E15" s="378">
        <f t="shared" si="0"/>
        <v>-0.35846502344537839</v>
      </c>
    </row>
    <row r="16" spans="1:5" s="7" customFormat="1" ht="23.25" customHeight="1" thickBot="1">
      <c r="A16" s="15" t="s">
        <v>81</v>
      </c>
      <c r="B16" s="267">
        <f>+B14-B15</f>
        <v>17651119</v>
      </c>
      <c r="C16" s="267">
        <f>+C14-C15</f>
        <v>7178687</v>
      </c>
      <c r="D16" s="266">
        <f>+B16-C16</f>
        <v>10472432</v>
      </c>
      <c r="E16" s="226">
        <f t="shared" si="0"/>
        <v>1.4588227624355261</v>
      </c>
    </row>
    <row r="17" spans="1:5" s="7" customFormat="1" ht="23.25" customHeight="1">
      <c r="A17" s="15"/>
      <c r="B17" s="67"/>
      <c r="C17" s="67"/>
      <c r="D17" s="67"/>
      <c r="E17" s="179" t="s">
        <v>18</v>
      </c>
    </row>
    <row r="18" spans="1:5" s="7" customFormat="1" ht="23.25" customHeight="1">
      <c r="A18" s="7" t="s">
        <v>82</v>
      </c>
      <c r="B18" s="303">
        <v>6877592</v>
      </c>
      <c r="C18" s="303">
        <v>8862283</v>
      </c>
      <c r="D18" s="304">
        <f>+B18-C18</f>
        <v>-1984691</v>
      </c>
      <c r="E18" s="260">
        <f>+D18/C18</f>
        <v>-0.22394805040642463</v>
      </c>
    </row>
    <row r="19" spans="1:5" s="7" customFormat="1" ht="23.25" customHeight="1" thickBot="1">
      <c r="A19" s="3" t="s">
        <v>251</v>
      </c>
      <c r="B19" s="312">
        <v>6877592</v>
      </c>
      <c r="C19" s="312">
        <v>8862283</v>
      </c>
      <c r="D19" s="330">
        <f>+B19-C19</f>
        <v>-1984691</v>
      </c>
      <c r="E19" s="378">
        <f>+D19/C19</f>
        <v>-0.22394805040642463</v>
      </c>
    </row>
    <row r="20" spans="1:5" ht="20.25" thickBot="1">
      <c r="A20" s="45" t="s">
        <v>83</v>
      </c>
      <c r="B20" s="265">
        <f>+B18-B19</f>
        <v>0</v>
      </c>
      <c r="C20" s="265">
        <f>+C18-C19</f>
        <v>0</v>
      </c>
      <c r="D20" s="266">
        <f>+B20-C20</f>
        <v>0</v>
      </c>
      <c r="E20" s="226">
        <v>0</v>
      </c>
    </row>
    <row r="21" spans="1:5" ht="19.5">
      <c r="A21" s="45"/>
      <c r="B21" s="126"/>
      <c r="C21" s="126"/>
      <c r="D21" s="126"/>
      <c r="E21" s="179" t="s">
        <v>18</v>
      </c>
    </row>
    <row r="22" spans="1:5" ht="19.5">
      <c r="A22" s="45"/>
      <c r="B22" s="126"/>
      <c r="C22" s="126"/>
      <c r="D22" s="126"/>
      <c r="E22" s="179" t="s">
        <v>18</v>
      </c>
    </row>
    <row r="23" spans="1:5" ht="20.25" thickBot="1">
      <c r="A23" s="15" t="s">
        <v>84</v>
      </c>
      <c r="B23" s="264">
        <f>+B12+B16+B20</f>
        <v>100515975</v>
      </c>
      <c r="C23" s="264">
        <f>+C12+C16+C20</f>
        <v>92174343</v>
      </c>
      <c r="D23" s="264">
        <f>+B23-C23</f>
        <v>8341632</v>
      </c>
      <c r="E23" s="233">
        <f t="shared" si="0"/>
        <v>9.0498415594890649E-2</v>
      </c>
    </row>
    <row r="24" spans="1:5" ht="15.75" thickTop="1">
      <c r="A24" s="11"/>
    </row>
    <row r="25" spans="1:5">
      <c r="A25" s="11"/>
    </row>
    <row r="26" spans="1:5">
      <c r="A26" s="11"/>
    </row>
    <row r="27" spans="1:5">
      <c r="A27" s="11"/>
    </row>
    <row r="28" spans="1:5">
      <c r="A28" s="11" t="s">
        <v>85</v>
      </c>
    </row>
    <row r="29" spans="1:5">
      <c r="A29" s="11" t="s">
        <v>86</v>
      </c>
    </row>
    <row r="32" spans="1:5">
      <c r="A32" s="7" t="s">
        <v>87</v>
      </c>
    </row>
    <row r="33" spans="1:1">
      <c r="A33" s="3" t="s">
        <v>88</v>
      </c>
    </row>
    <row r="34" spans="1:1">
      <c r="A34" s="3" t="s">
        <v>89</v>
      </c>
    </row>
    <row r="35" spans="1:1">
      <c r="A35" s="3" t="s">
        <v>90</v>
      </c>
    </row>
    <row r="41" spans="1:1" ht="15.75">
      <c r="A41" s="235" t="s">
        <v>199</v>
      </c>
    </row>
    <row r="42" spans="1:1" ht="15.75">
      <c r="A42" s="235" t="s">
        <v>205</v>
      </c>
    </row>
  </sheetData>
  <mergeCells count="1">
    <mergeCell ref="A1:E1"/>
  </mergeCells>
  <phoneticPr fontId="0" type="noConversion"/>
  <pageMargins left="0.56000000000000005" right="0.5" top="1.68" bottom="1" header="0.511811024" footer="0.511811024"/>
  <pageSetup scale="86" orientation="portrait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E18"/>
  <sheetViews>
    <sheetView zoomScale="75" workbookViewId="0">
      <selection activeCell="E17" sqref="E17"/>
    </sheetView>
  </sheetViews>
  <sheetFormatPr baseColWidth="10" defaultRowHeight="15"/>
  <cols>
    <col min="1" max="1" width="44" style="101" customWidth="1"/>
    <col min="2" max="2" width="18.28515625" style="241" customWidth="1"/>
    <col min="3" max="4" width="18.28515625" style="61" customWidth="1"/>
    <col min="5" max="5" width="13.7109375" style="127" bestFit="1" customWidth="1"/>
    <col min="6" max="16384" width="11.42578125" style="101"/>
  </cols>
  <sheetData>
    <row r="1" spans="1:5" ht="20.25" customHeight="1">
      <c r="A1" s="379" t="s">
        <v>235</v>
      </c>
      <c r="B1" s="379"/>
      <c r="C1" s="379"/>
      <c r="D1" s="379"/>
      <c r="E1" s="379"/>
    </row>
    <row r="2" spans="1:5" ht="20.25" customHeight="1">
      <c r="A2" s="213"/>
      <c r="B2" s="238" t="s">
        <v>3</v>
      </c>
      <c r="C2" s="213"/>
      <c r="D2" s="213"/>
      <c r="E2" s="213"/>
    </row>
    <row r="3" spans="1:5" ht="20.25" customHeight="1">
      <c r="A3" s="102"/>
      <c r="B3" s="239"/>
      <c r="C3" s="59"/>
      <c r="D3" s="59"/>
    </row>
    <row r="4" spans="1:5" ht="20.25" customHeight="1">
      <c r="A4" s="102"/>
      <c r="B4" s="239"/>
      <c r="C4" s="59"/>
      <c r="D4" s="140" t="s">
        <v>4</v>
      </c>
      <c r="E4" s="154"/>
    </row>
    <row r="5" spans="1:5" s="103" customFormat="1" ht="20.25" customHeight="1">
      <c r="A5" s="34"/>
      <c r="B5" s="240">
        <f>+'NOTA 4'!B5</f>
        <v>2019</v>
      </c>
      <c r="C5" s="195">
        <f>+'NOTA 4'!C5</f>
        <v>2018</v>
      </c>
      <c r="D5" s="60" t="s">
        <v>7</v>
      </c>
      <c r="E5" s="144" t="s">
        <v>8</v>
      </c>
    </row>
    <row r="6" spans="1:5" ht="23.25" customHeight="1"/>
    <row r="7" spans="1:5" s="104" customFormat="1" ht="23.25" customHeight="1">
      <c r="B7" s="242"/>
      <c r="C7" s="66"/>
      <c r="D7" s="66"/>
      <c r="E7" s="139"/>
    </row>
    <row r="8" spans="1:5" s="104" customFormat="1" ht="23.25" customHeight="1">
      <c r="B8" s="242"/>
      <c r="C8" s="66"/>
      <c r="D8" s="66"/>
      <c r="E8" s="139"/>
    </row>
    <row r="9" spans="1:5" s="104" customFormat="1" ht="23.25" customHeight="1">
      <c r="A9" s="23" t="s">
        <v>198</v>
      </c>
      <c r="B9" s="368">
        <v>0</v>
      </c>
      <c r="C9" s="368">
        <v>0</v>
      </c>
      <c r="D9" s="325">
        <f>+B9-C9</f>
        <v>0</v>
      </c>
      <c r="E9" s="354">
        <v>0</v>
      </c>
    </row>
    <row r="10" spans="1:5" s="23" customFormat="1" ht="23.25" customHeight="1">
      <c r="A10" s="218" t="s">
        <v>178</v>
      </c>
      <c r="B10" s="368">
        <v>0</v>
      </c>
      <c r="C10" s="254">
        <v>5070</v>
      </c>
      <c r="D10" s="325">
        <f t="shared" ref="D10:D15" si="0">+B10-C10</f>
        <v>-5070</v>
      </c>
      <c r="E10" s="355">
        <f t="shared" ref="E10:E15" si="1">+D10/C10</f>
        <v>-1</v>
      </c>
    </row>
    <row r="11" spans="1:5" s="23" customFormat="1" ht="23.25" customHeight="1">
      <c r="A11" s="218" t="s">
        <v>196</v>
      </c>
      <c r="B11" s="368">
        <v>0</v>
      </c>
      <c r="C11" s="254">
        <v>136</v>
      </c>
      <c r="D11" s="325">
        <f t="shared" si="0"/>
        <v>-136</v>
      </c>
      <c r="E11" s="355">
        <f t="shared" si="1"/>
        <v>-1</v>
      </c>
    </row>
    <row r="12" spans="1:5" s="23" customFormat="1" ht="23.25" customHeight="1">
      <c r="A12" s="218" t="s">
        <v>179</v>
      </c>
      <c r="B12" s="368">
        <v>0</v>
      </c>
      <c r="C12" s="254">
        <v>3562</v>
      </c>
      <c r="D12" s="325">
        <f t="shared" si="0"/>
        <v>-3562</v>
      </c>
      <c r="E12" s="355">
        <f t="shared" si="1"/>
        <v>-1</v>
      </c>
    </row>
    <row r="13" spans="1:5" s="23" customFormat="1" ht="23.25" customHeight="1">
      <c r="A13" s="218" t="s">
        <v>180</v>
      </c>
      <c r="B13" s="254">
        <v>281</v>
      </c>
      <c r="C13" s="254">
        <v>330</v>
      </c>
      <c r="D13" s="325">
        <f t="shared" si="0"/>
        <v>-49</v>
      </c>
      <c r="E13" s="355">
        <f t="shared" si="1"/>
        <v>-0.1484848484848485</v>
      </c>
    </row>
    <row r="14" spans="1:5" s="23" customFormat="1" ht="23.25" customHeight="1">
      <c r="A14" s="218" t="s">
        <v>181</v>
      </c>
      <c r="B14" s="254">
        <v>759</v>
      </c>
      <c r="C14" s="254">
        <v>25</v>
      </c>
      <c r="D14" s="325">
        <f t="shared" si="0"/>
        <v>734</v>
      </c>
      <c r="E14" s="354">
        <f t="shared" si="1"/>
        <v>29.36</v>
      </c>
    </row>
    <row r="15" spans="1:5" s="23" customFormat="1" ht="23.25" customHeight="1" thickBot="1">
      <c r="A15" s="218" t="s">
        <v>182</v>
      </c>
      <c r="B15" s="255">
        <v>2435</v>
      </c>
      <c r="C15" s="255">
        <v>2480</v>
      </c>
      <c r="D15" s="330">
        <f t="shared" si="0"/>
        <v>-45</v>
      </c>
      <c r="E15" s="356">
        <f t="shared" si="1"/>
        <v>-1.8145161290322582E-2</v>
      </c>
    </row>
    <row r="16" spans="1:5">
      <c r="A16" s="105"/>
      <c r="B16" s="243"/>
      <c r="C16" s="219"/>
      <c r="D16" s="219"/>
      <c r="E16" s="223"/>
    </row>
    <row r="17" spans="1:5" ht="20.25" thickBot="1">
      <c r="A17" s="43" t="s">
        <v>183</v>
      </c>
      <c r="B17" s="341">
        <f>SUM(B9:B15)</f>
        <v>3475</v>
      </c>
      <c r="C17" s="341">
        <f>SUM(C9:C15)</f>
        <v>11603</v>
      </c>
      <c r="D17" s="230">
        <f>SUM(D9:D16)</f>
        <v>-8128</v>
      </c>
      <c r="E17" s="359">
        <f>+D17/C17</f>
        <v>-0.7005084891838318</v>
      </c>
    </row>
    <row r="18" spans="1:5" ht="15.75" thickTop="1">
      <c r="A18" s="174"/>
    </row>
  </sheetData>
  <mergeCells count="1">
    <mergeCell ref="A1:E1"/>
  </mergeCells>
  <phoneticPr fontId="0" type="noConversion"/>
  <pageMargins left="0.5" right="0.5" top="1.59" bottom="1" header="2.04" footer="0.511811024"/>
  <pageSetup scale="86" orientation="portrait" horizontalDpi="360" vertic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E26"/>
  <sheetViews>
    <sheetView zoomScale="75" workbookViewId="0">
      <selection activeCell="E10" sqref="E10"/>
    </sheetView>
  </sheetViews>
  <sheetFormatPr baseColWidth="10" defaultRowHeight="15"/>
  <cols>
    <col min="1" max="1" width="44" style="101" customWidth="1"/>
    <col min="2" max="2" width="23.140625" style="61" customWidth="1"/>
    <col min="3" max="3" width="19.7109375" style="61" customWidth="1"/>
    <col min="4" max="4" width="18.28515625" style="61" customWidth="1"/>
    <col min="5" max="5" width="11.42578125" style="127"/>
    <col min="6" max="16384" width="11.42578125" style="101"/>
  </cols>
  <sheetData>
    <row r="1" spans="1:5" ht="20.25" customHeight="1">
      <c r="A1" s="379" t="s">
        <v>236</v>
      </c>
      <c r="B1" s="379"/>
      <c r="C1" s="379"/>
      <c r="D1" s="379"/>
      <c r="E1" s="379"/>
    </row>
    <row r="2" spans="1:5" ht="20.25" customHeight="1">
      <c r="A2" s="213"/>
      <c r="B2" s="216" t="s">
        <v>3</v>
      </c>
      <c r="C2" s="213"/>
      <c r="D2" s="213"/>
      <c r="E2" s="213"/>
    </row>
    <row r="3" spans="1:5" ht="20.25" customHeight="1">
      <c r="A3" s="102"/>
      <c r="B3" s="59"/>
      <c r="C3" s="59"/>
      <c r="D3" s="59"/>
    </row>
    <row r="4" spans="1:5" ht="20.25" customHeight="1">
      <c r="A4" s="102"/>
      <c r="B4" s="59"/>
      <c r="C4" s="59"/>
      <c r="D4" s="140" t="s">
        <v>4</v>
      </c>
      <c r="E4" s="154"/>
    </row>
    <row r="5" spans="1:5" s="103" customFormat="1" ht="20.25" customHeight="1">
      <c r="A5" s="34"/>
      <c r="B5" s="195">
        <f>+'NOTA 4'!B5</f>
        <v>2019</v>
      </c>
      <c r="C5" s="195">
        <f>+'NOTA 4'!C5</f>
        <v>2018</v>
      </c>
      <c r="D5" s="60" t="s">
        <v>7</v>
      </c>
      <c r="E5" s="144" t="s">
        <v>8</v>
      </c>
    </row>
    <row r="6" spans="1:5" ht="23.25" customHeight="1"/>
    <row r="7" spans="1:5" s="104" customFormat="1" ht="23.25" customHeight="1">
      <c r="B7" s="66"/>
      <c r="C7" s="66"/>
      <c r="D7" s="66"/>
      <c r="E7" s="139"/>
    </row>
    <row r="8" spans="1:5" s="104" customFormat="1" ht="23.25" customHeight="1">
      <c r="B8" s="66"/>
      <c r="C8" s="66"/>
      <c r="D8" s="66"/>
      <c r="E8" s="139"/>
    </row>
    <row r="9" spans="1:5" s="23" customFormat="1" ht="23.25" customHeight="1">
      <c r="A9" s="217" t="s">
        <v>177</v>
      </c>
      <c r="B9" s="244">
        <v>1563542</v>
      </c>
      <c r="C9" s="244">
        <v>1563542</v>
      </c>
      <c r="D9" s="325">
        <f t="shared" ref="D9:D17" si="0">+B9-C9</f>
        <v>0</v>
      </c>
      <c r="E9" s="329">
        <f t="shared" ref="E9:E19" si="1">+D9/C9</f>
        <v>0</v>
      </c>
    </row>
    <row r="10" spans="1:5" s="23" customFormat="1" ht="23.25" customHeight="1">
      <c r="A10" s="217" t="s">
        <v>184</v>
      </c>
      <c r="B10" s="244">
        <v>2223563</v>
      </c>
      <c r="C10" s="244">
        <v>2223563</v>
      </c>
      <c r="D10" s="325">
        <f t="shared" si="0"/>
        <v>0</v>
      </c>
      <c r="E10" s="329">
        <f t="shared" si="1"/>
        <v>0</v>
      </c>
    </row>
    <row r="11" spans="1:5" s="23" customFormat="1" ht="23.25" customHeight="1">
      <c r="A11" s="217" t="s">
        <v>185</v>
      </c>
      <c r="B11" s="244">
        <v>499165</v>
      </c>
      <c r="C11" s="244">
        <v>480608</v>
      </c>
      <c r="D11" s="325">
        <f t="shared" si="0"/>
        <v>18557</v>
      </c>
      <c r="E11" s="329">
        <f t="shared" si="1"/>
        <v>3.8611508755576271E-2</v>
      </c>
    </row>
    <row r="12" spans="1:5" s="23" customFormat="1" ht="23.25" customHeight="1">
      <c r="A12" s="217" t="s">
        <v>186</v>
      </c>
      <c r="B12" s="244">
        <v>3876</v>
      </c>
      <c r="C12" s="244">
        <v>3876</v>
      </c>
      <c r="D12" s="325">
        <f t="shared" si="0"/>
        <v>0</v>
      </c>
      <c r="E12" s="329">
        <f t="shared" si="1"/>
        <v>0</v>
      </c>
    </row>
    <row r="13" spans="1:5" s="23" customFormat="1" ht="23.25" customHeight="1">
      <c r="A13" s="217" t="s">
        <v>197</v>
      </c>
      <c r="B13" s="244">
        <v>590983</v>
      </c>
      <c r="C13" s="244">
        <v>587457</v>
      </c>
      <c r="D13" s="325">
        <f t="shared" si="0"/>
        <v>3526</v>
      </c>
      <c r="E13" s="329">
        <f t="shared" si="1"/>
        <v>6.0021414333304391E-3</v>
      </c>
    </row>
    <row r="14" spans="1:5" s="23" customFormat="1" ht="23.25" customHeight="1">
      <c r="A14" s="217" t="s">
        <v>187</v>
      </c>
      <c r="B14" s="244">
        <v>348660</v>
      </c>
      <c r="C14" s="244">
        <v>348660</v>
      </c>
      <c r="D14" s="325">
        <f t="shared" si="0"/>
        <v>0</v>
      </c>
      <c r="E14" s="329">
        <f t="shared" si="1"/>
        <v>0</v>
      </c>
    </row>
    <row r="15" spans="1:5" s="23" customFormat="1" ht="23.25" customHeight="1">
      <c r="A15" s="217" t="s">
        <v>130</v>
      </c>
      <c r="B15" s="244">
        <v>30594</v>
      </c>
      <c r="C15" s="244">
        <v>30594</v>
      </c>
      <c r="D15" s="325">
        <f t="shared" si="0"/>
        <v>0</v>
      </c>
      <c r="E15" s="329">
        <f t="shared" si="1"/>
        <v>0</v>
      </c>
    </row>
    <row r="16" spans="1:5" s="23" customFormat="1" ht="23.25" customHeight="1">
      <c r="A16" s="217" t="s">
        <v>188</v>
      </c>
      <c r="B16" s="244">
        <v>0</v>
      </c>
      <c r="C16" s="244">
        <v>0</v>
      </c>
      <c r="D16" s="325">
        <f t="shared" si="0"/>
        <v>0</v>
      </c>
      <c r="E16" s="326">
        <v>0</v>
      </c>
    </row>
    <row r="17" spans="1:5" s="23" customFormat="1" ht="23.25" customHeight="1" thickBot="1">
      <c r="A17" s="217" t="s">
        <v>195</v>
      </c>
      <c r="B17" s="252">
        <v>-1873277</v>
      </c>
      <c r="C17" s="252">
        <v>-1758627</v>
      </c>
      <c r="D17" s="222">
        <f t="shared" si="0"/>
        <v>-114650</v>
      </c>
      <c r="E17" s="256">
        <f t="shared" si="1"/>
        <v>6.5192903327425319E-2</v>
      </c>
    </row>
    <row r="18" spans="1:5" ht="19.5">
      <c r="A18" s="105"/>
      <c r="B18" s="219"/>
      <c r="C18" s="219"/>
      <c r="D18" s="219"/>
      <c r="E18" s="268"/>
    </row>
    <row r="19" spans="1:5" ht="20.25" thickBot="1">
      <c r="A19" s="44" t="s">
        <v>189</v>
      </c>
      <c r="B19" s="230">
        <f>SUM(B9:B17)</f>
        <v>3387106</v>
      </c>
      <c r="C19" s="230">
        <f>SUM(C9:C17)</f>
        <v>3479673</v>
      </c>
      <c r="D19" s="230">
        <f>+B19-C17</f>
        <v>5145733</v>
      </c>
      <c r="E19" s="269">
        <f t="shared" si="1"/>
        <v>1.4787978640521682</v>
      </c>
    </row>
    <row r="20" spans="1:5" ht="15.75" thickTop="1"/>
    <row r="21" spans="1:5">
      <c r="A21" s="174"/>
    </row>
    <row r="25" spans="1:5" ht="15.75">
      <c r="A25" s="235" t="s">
        <v>199</v>
      </c>
    </row>
    <row r="26" spans="1:5" ht="15.75">
      <c r="A26" s="235" t="s">
        <v>205</v>
      </c>
    </row>
  </sheetData>
  <mergeCells count="1">
    <mergeCell ref="A1:E1"/>
  </mergeCells>
  <phoneticPr fontId="0" type="noConversion"/>
  <pageMargins left="0.5" right="0.5" top="1.59" bottom="1" header="2.04" footer="0.511811024"/>
  <pageSetup scale="83" orientation="portrait" horizontalDpi="360" verticalDpi="36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E21"/>
  <sheetViews>
    <sheetView zoomScale="75" workbookViewId="0">
      <selection activeCell="E14" sqref="E14"/>
    </sheetView>
  </sheetViews>
  <sheetFormatPr baseColWidth="10" defaultRowHeight="15"/>
  <cols>
    <col min="1" max="1" width="44" style="101" customWidth="1"/>
    <col min="2" max="4" width="18.28515625" style="61" customWidth="1"/>
    <col min="5" max="5" width="11.42578125" style="127"/>
    <col min="6" max="16384" width="11.42578125" style="101"/>
  </cols>
  <sheetData>
    <row r="1" spans="1:5" ht="20.25" customHeight="1">
      <c r="A1" s="379" t="s">
        <v>237</v>
      </c>
      <c r="B1" s="379"/>
      <c r="C1" s="379"/>
      <c r="D1" s="379"/>
      <c r="E1" s="379"/>
    </row>
    <row r="2" spans="1:5" ht="20.25" customHeight="1">
      <c r="A2" s="213"/>
      <c r="B2" s="216" t="s">
        <v>3</v>
      </c>
      <c r="C2" s="213"/>
      <c r="D2" s="213"/>
      <c r="E2" s="213"/>
    </row>
    <row r="3" spans="1:5" ht="20.25" customHeight="1">
      <c r="A3" s="102"/>
      <c r="B3" s="59"/>
      <c r="C3" s="59"/>
      <c r="D3" s="59"/>
    </row>
    <row r="4" spans="1:5" ht="20.25" customHeight="1">
      <c r="A4" s="102"/>
      <c r="B4" s="59"/>
      <c r="C4" s="59"/>
      <c r="D4" s="140" t="s">
        <v>4</v>
      </c>
      <c r="E4" s="154"/>
    </row>
    <row r="5" spans="1:5" s="103" customFormat="1" ht="20.25" customHeight="1">
      <c r="A5" s="34"/>
      <c r="B5" s="195">
        <f>+'NOTA 4'!B5</f>
        <v>2019</v>
      </c>
      <c r="C5" s="195">
        <f>+'NOTA 4'!C5</f>
        <v>2018</v>
      </c>
      <c r="D5" s="60" t="s">
        <v>7</v>
      </c>
      <c r="E5" s="144" t="s">
        <v>8</v>
      </c>
    </row>
    <row r="6" spans="1:5" ht="23.25" customHeight="1"/>
    <row r="7" spans="1:5" s="104" customFormat="1" ht="23.25" customHeight="1">
      <c r="B7" s="66"/>
      <c r="C7" s="66"/>
      <c r="D7" s="66"/>
      <c r="E7" s="139"/>
    </row>
    <row r="8" spans="1:5" s="104" customFormat="1" ht="23.25" customHeight="1">
      <c r="B8" s="66"/>
      <c r="C8" s="66"/>
      <c r="D8" s="66"/>
      <c r="E8" s="139"/>
    </row>
    <row r="9" spans="1:5" s="23" customFormat="1" ht="23.25" customHeight="1">
      <c r="A9" s="218" t="s">
        <v>190</v>
      </c>
      <c r="B9" s="244">
        <v>2705329</v>
      </c>
      <c r="C9" s="244">
        <v>0</v>
      </c>
      <c r="D9" s="325">
        <f>+B9-C9</f>
        <v>2705329</v>
      </c>
      <c r="E9" s="329">
        <v>1</v>
      </c>
    </row>
    <row r="10" spans="1:5" s="23" customFormat="1" ht="23.25" customHeight="1">
      <c r="A10" s="218" t="s">
        <v>191</v>
      </c>
      <c r="B10" s="244">
        <v>10087296</v>
      </c>
      <c r="C10" s="244">
        <v>2604979</v>
      </c>
      <c r="D10" s="325">
        <f>+B10-C10</f>
        <v>7482317</v>
      </c>
      <c r="E10" s="257">
        <f>+D10/C10</f>
        <v>2.8723137499380993</v>
      </c>
    </row>
    <row r="11" spans="1:5" s="23" customFormat="1" ht="23.25" customHeight="1">
      <c r="A11" s="218" t="s">
        <v>192</v>
      </c>
      <c r="B11" s="244">
        <v>0</v>
      </c>
      <c r="C11" s="244">
        <v>0</v>
      </c>
      <c r="D11" s="325">
        <f>+B11-C11</f>
        <v>0</v>
      </c>
      <c r="E11" s="326">
        <v>0</v>
      </c>
    </row>
    <row r="12" spans="1:5" s="23" customFormat="1" ht="23.25" customHeight="1" thickBot="1">
      <c r="A12" s="218" t="s">
        <v>194</v>
      </c>
      <c r="B12" s="252">
        <v>-955125</v>
      </c>
      <c r="C12" s="252">
        <v>-955125</v>
      </c>
      <c r="D12" s="330">
        <f>+B12-C12</f>
        <v>0</v>
      </c>
      <c r="E12" s="333">
        <f>+D12/C12</f>
        <v>0</v>
      </c>
    </row>
    <row r="13" spans="1:5" ht="19.5">
      <c r="A13" s="105"/>
      <c r="B13" s="219"/>
      <c r="C13" s="219"/>
      <c r="D13" s="219"/>
      <c r="E13" s="268"/>
    </row>
    <row r="14" spans="1:5" ht="20.25" thickBot="1">
      <c r="A14" s="43" t="s">
        <v>193</v>
      </c>
      <c r="B14" s="230">
        <f>SUM(B9:B12)</f>
        <v>11837500</v>
      </c>
      <c r="C14" s="230">
        <f>SUM(C9:C12)</f>
        <v>1649854</v>
      </c>
      <c r="D14" s="230">
        <f>+B14-C14</f>
        <v>10187646</v>
      </c>
      <c r="E14" s="270">
        <f>+D14/C14</f>
        <v>6.1748772921725195</v>
      </c>
    </row>
    <row r="15" spans="1:5" ht="15.75" thickTop="1">
      <c r="A15" s="174"/>
    </row>
    <row r="20" spans="1:1" ht="15.75">
      <c r="A20" s="235" t="s">
        <v>199</v>
      </c>
    </row>
    <row r="21" spans="1:1" ht="15.75">
      <c r="A21" s="235" t="s">
        <v>205</v>
      </c>
    </row>
  </sheetData>
  <mergeCells count="1">
    <mergeCell ref="A1:E1"/>
  </mergeCells>
  <phoneticPr fontId="0" type="noConversion"/>
  <pageMargins left="0.5" right="0.5" top="1.59" bottom="1" header="2.04" footer="0.511811024"/>
  <pageSetup scale="88" orientation="portrait" horizontalDpi="360" verticalDpi="36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E30"/>
  <sheetViews>
    <sheetView topLeftCell="A4" zoomScale="75" workbookViewId="0">
      <selection activeCell="A26" sqref="A26"/>
    </sheetView>
  </sheetViews>
  <sheetFormatPr baseColWidth="10" defaultRowHeight="15"/>
  <cols>
    <col min="1" max="1" width="52.28515625" style="3" customWidth="1"/>
    <col min="2" max="3" width="17.5703125" style="133" customWidth="1"/>
    <col min="4" max="4" width="17.5703125" style="134" customWidth="1"/>
    <col min="5" max="5" width="11.42578125" style="142"/>
    <col min="6" max="16384" width="11.42578125" style="3"/>
  </cols>
  <sheetData>
    <row r="1" spans="1:5" ht="20.25" customHeight="1">
      <c r="A1" s="380" t="s">
        <v>238</v>
      </c>
      <c r="B1" s="380"/>
      <c r="C1" s="380"/>
      <c r="D1" s="380"/>
      <c r="E1" s="380"/>
    </row>
    <row r="2" spans="1:5" ht="20.25" customHeight="1">
      <c r="A2" s="380" t="s">
        <v>159</v>
      </c>
      <c r="B2" s="380"/>
      <c r="C2" s="380"/>
      <c r="D2" s="380"/>
      <c r="E2" s="380"/>
    </row>
    <row r="3" spans="1:5" ht="20.25" customHeight="1">
      <c r="A3" s="214"/>
      <c r="B3" s="216" t="s">
        <v>3</v>
      </c>
      <c r="C3" s="214"/>
      <c r="D3" s="214"/>
      <c r="E3" s="214"/>
    </row>
    <row r="4" spans="1:5" ht="20.25" customHeight="1">
      <c r="A4" s="16"/>
      <c r="B4" s="130"/>
      <c r="C4" s="130"/>
      <c r="D4" s="131"/>
    </row>
    <row r="5" spans="1:5" ht="20.25" customHeight="1">
      <c r="A5" s="16"/>
      <c r="B5" s="130"/>
      <c r="C5" s="130"/>
      <c r="D5" s="158" t="s">
        <v>4</v>
      </c>
      <c r="E5" s="154"/>
    </row>
    <row r="6" spans="1:5" s="14" customFormat="1" ht="20.25" customHeight="1">
      <c r="A6"/>
      <c r="B6" s="196">
        <f>+'NOTA 7'!B5</f>
        <v>2019</v>
      </c>
      <c r="C6" s="196">
        <f>+'NOTA 7'!C5</f>
        <v>2018</v>
      </c>
      <c r="D6" s="132" t="s">
        <v>7</v>
      </c>
      <c r="E6" s="144" t="s">
        <v>8</v>
      </c>
    </row>
    <row r="7" spans="1:5" ht="23.25" customHeight="1"/>
    <row r="8" spans="1:5" s="7" customFormat="1" ht="23.25" customHeight="1" thickBot="1">
      <c r="A8" s="7" t="s">
        <v>91</v>
      </c>
      <c r="B8" s="272">
        <v>1000</v>
      </c>
      <c r="C8" s="272">
        <v>1000</v>
      </c>
      <c r="D8" s="273">
        <f>+B8-C8</f>
        <v>0</v>
      </c>
      <c r="E8" s="357">
        <f t="shared" ref="E8:E19" si="0">+D8/C8</f>
        <v>0</v>
      </c>
    </row>
    <row r="9" spans="1:5" s="47" customFormat="1" ht="23.25" customHeight="1" thickBot="1">
      <c r="A9" s="45" t="s">
        <v>92</v>
      </c>
      <c r="B9" s="271">
        <f>SUM(B8:B8)</f>
        <v>1000</v>
      </c>
      <c r="C9" s="271">
        <f>SUM(C8:C8)</f>
        <v>1000</v>
      </c>
      <c r="D9" s="271">
        <f>+B9-C9</f>
        <v>0</v>
      </c>
      <c r="E9" s="358">
        <f t="shared" si="0"/>
        <v>0</v>
      </c>
    </row>
    <row r="10" spans="1:5" s="47" customFormat="1" ht="23.25" customHeight="1" thickTop="1">
      <c r="A10" s="45"/>
      <c r="B10" s="274"/>
      <c r="C10" s="274"/>
      <c r="D10" s="274"/>
      <c r="E10" s="354" t="s">
        <v>18</v>
      </c>
    </row>
    <row r="11" spans="1:5" s="7" customFormat="1" ht="23.25" customHeight="1">
      <c r="A11" s="7" t="s">
        <v>93</v>
      </c>
      <c r="B11" s="275">
        <v>12159</v>
      </c>
      <c r="C11" s="275">
        <v>12159</v>
      </c>
      <c r="D11" s="276">
        <f t="shared" ref="D11:D19" si="1">+B11-C11</f>
        <v>0</v>
      </c>
      <c r="E11" s="354">
        <f>+D11/C11</f>
        <v>0</v>
      </c>
    </row>
    <row r="12" spans="1:5" s="7" customFormat="1" ht="23.25" customHeight="1">
      <c r="A12" s="7" t="s">
        <v>121</v>
      </c>
      <c r="B12" s="275">
        <v>298002</v>
      </c>
      <c r="C12" s="275">
        <v>298002</v>
      </c>
      <c r="D12" s="276">
        <f t="shared" si="1"/>
        <v>0</v>
      </c>
      <c r="E12" s="354">
        <f t="shared" si="0"/>
        <v>0</v>
      </c>
    </row>
    <row r="13" spans="1:5" s="7" customFormat="1" ht="23.25" customHeight="1">
      <c r="A13" s="7" t="s">
        <v>133</v>
      </c>
      <c r="B13" s="275">
        <v>204045</v>
      </c>
      <c r="C13" s="275">
        <v>204045</v>
      </c>
      <c r="D13" s="276">
        <f t="shared" si="1"/>
        <v>0</v>
      </c>
      <c r="E13" s="354">
        <f t="shared" si="0"/>
        <v>0</v>
      </c>
    </row>
    <row r="14" spans="1:5" s="7" customFormat="1" ht="23.25" customHeight="1">
      <c r="A14" s="7" t="s">
        <v>157</v>
      </c>
      <c r="B14" s="275">
        <v>790671</v>
      </c>
      <c r="C14" s="275">
        <v>790671</v>
      </c>
      <c r="D14" s="276">
        <f t="shared" si="1"/>
        <v>0</v>
      </c>
      <c r="E14" s="354">
        <f t="shared" si="0"/>
        <v>0</v>
      </c>
    </row>
    <row r="15" spans="1:5" s="7" customFormat="1" ht="23.25" customHeight="1">
      <c r="A15" s="7" t="s">
        <v>202</v>
      </c>
      <c r="B15" s="275">
        <v>890089</v>
      </c>
      <c r="C15" s="275">
        <v>869593</v>
      </c>
      <c r="D15" s="276">
        <f t="shared" si="1"/>
        <v>20496</v>
      </c>
      <c r="E15" s="354">
        <f t="shared" si="0"/>
        <v>2.3569646949779956E-2</v>
      </c>
    </row>
    <row r="16" spans="1:5" s="7" customFormat="1" ht="23.25" customHeight="1" thickBot="1">
      <c r="A16" s="7" t="s">
        <v>141</v>
      </c>
      <c r="B16" s="319">
        <v>-1648021</v>
      </c>
      <c r="C16" s="319">
        <v>-1648021</v>
      </c>
      <c r="D16" s="331">
        <f t="shared" si="1"/>
        <v>0</v>
      </c>
      <c r="E16" s="356">
        <v>0</v>
      </c>
    </row>
    <row r="17" spans="1:5" s="47" customFormat="1" ht="23.25" customHeight="1" thickBot="1">
      <c r="A17" s="45" t="s">
        <v>94</v>
      </c>
      <c r="B17" s="278">
        <f>SUM(B11:B16)</f>
        <v>546945</v>
      </c>
      <c r="C17" s="278">
        <f>SUM(C11:C16)</f>
        <v>526449</v>
      </c>
      <c r="D17" s="342">
        <f t="shared" si="1"/>
        <v>20496</v>
      </c>
      <c r="E17" s="233">
        <f t="shared" si="0"/>
        <v>3.8932546172563726E-2</v>
      </c>
    </row>
    <row r="18" spans="1:5" s="47" customFormat="1" ht="23.25" customHeight="1" thickTop="1">
      <c r="A18" s="45"/>
      <c r="B18" s="227"/>
      <c r="C18" s="227"/>
      <c r="D18" s="343"/>
      <c r="E18" s="179"/>
    </row>
    <row r="19" spans="1:5" s="47" customFormat="1" ht="23.25" customHeight="1" thickBot="1">
      <c r="A19" s="45" t="s">
        <v>95</v>
      </c>
      <c r="B19" s="278">
        <f>+B17+B9</f>
        <v>547945</v>
      </c>
      <c r="C19" s="278">
        <f>+C17+C9</f>
        <v>527449</v>
      </c>
      <c r="D19" s="342">
        <f t="shared" si="1"/>
        <v>20496</v>
      </c>
      <c r="E19" s="277">
        <f t="shared" si="0"/>
        <v>3.8858733261414848E-2</v>
      </c>
    </row>
    <row r="20" spans="1:5" s="47" customFormat="1" ht="19.5" customHeight="1" thickTop="1">
      <c r="A20" s="45"/>
      <c r="B20" s="135"/>
      <c r="C20" s="135"/>
      <c r="D20" s="135"/>
      <c r="E20" s="145"/>
    </row>
    <row r="21" spans="1:5" s="68" customFormat="1" ht="25.5" customHeight="1">
      <c r="B21" s="136"/>
      <c r="C21" s="136"/>
      <c r="D21" s="137"/>
      <c r="E21" s="159"/>
    </row>
    <row r="22" spans="1:5" s="68" customFormat="1" ht="25.5" customHeight="1">
      <c r="B22" s="136"/>
      <c r="C22" s="136"/>
      <c r="D22" s="137"/>
      <c r="E22" s="159"/>
    </row>
    <row r="23" spans="1:5" ht="10.5" customHeight="1"/>
    <row r="24" spans="1:5" ht="16.5">
      <c r="A24" s="332" t="s">
        <v>256</v>
      </c>
    </row>
    <row r="25" spans="1:5" ht="16.5">
      <c r="A25" s="332" t="s">
        <v>257</v>
      </c>
    </row>
    <row r="29" spans="1:5" ht="15.75">
      <c r="A29" s="235" t="s">
        <v>199</v>
      </c>
    </row>
    <row r="30" spans="1:5" ht="15.75">
      <c r="A30" s="235" t="s">
        <v>205</v>
      </c>
    </row>
  </sheetData>
  <mergeCells count="2">
    <mergeCell ref="A1:E1"/>
    <mergeCell ref="A2:E2"/>
  </mergeCells>
  <phoneticPr fontId="0" type="noConversion"/>
  <pageMargins left="0.51181102362204722" right="0.51181102362204722" top="1.44" bottom="0.98425196850393704" header="0.51181102362204722" footer="0.51181102362204722"/>
  <pageSetup scale="83" orientation="portrait" horizontalDpi="360" verticalDpi="36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E26"/>
  <sheetViews>
    <sheetView zoomScale="75" workbookViewId="0">
      <selection activeCell="E18" sqref="E18"/>
    </sheetView>
  </sheetViews>
  <sheetFormatPr baseColWidth="10" defaultRowHeight="15"/>
  <cols>
    <col min="1" max="1" width="44" style="101" customWidth="1"/>
    <col min="2" max="4" width="18.28515625" style="61" customWidth="1"/>
    <col min="5" max="5" width="13" style="127" customWidth="1"/>
    <col min="6" max="16384" width="11.42578125" style="101"/>
  </cols>
  <sheetData>
    <row r="1" spans="1:5" ht="20.25" customHeight="1">
      <c r="A1" s="379" t="s">
        <v>239</v>
      </c>
      <c r="B1" s="379"/>
      <c r="C1" s="379"/>
      <c r="D1" s="379"/>
      <c r="E1" s="379"/>
    </row>
    <row r="2" spans="1:5" ht="20.25" customHeight="1">
      <c r="A2" s="213"/>
      <c r="B2" s="216" t="s">
        <v>3</v>
      </c>
      <c r="C2" s="213"/>
      <c r="D2" s="213"/>
      <c r="E2" s="213"/>
    </row>
    <row r="3" spans="1:5" ht="20.25" customHeight="1">
      <c r="A3" s="102"/>
      <c r="B3" s="59"/>
      <c r="C3" s="59"/>
      <c r="D3" s="59"/>
    </row>
    <row r="4" spans="1:5" ht="20.25" customHeight="1">
      <c r="A4" s="102"/>
      <c r="B4" s="59"/>
      <c r="C4" s="59"/>
      <c r="D4" s="140" t="s">
        <v>4</v>
      </c>
      <c r="E4" s="154"/>
    </row>
    <row r="5" spans="1:5" s="103" customFormat="1" ht="20.25" customHeight="1">
      <c r="A5" s="34"/>
      <c r="B5" s="195">
        <f>+'NOTA 4'!B5</f>
        <v>2019</v>
      </c>
      <c r="C5" s="195">
        <f>+'NOTA 4'!C5</f>
        <v>2018</v>
      </c>
      <c r="D5" s="60" t="s">
        <v>7</v>
      </c>
      <c r="E5" s="144" t="s">
        <v>8</v>
      </c>
    </row>
    <row r="6" spans="1:5" ht="23.25" customHeight="1"/>
    <row r="7" spans="1:5" s="104" customFormat="1" ht="23.25" customHeight="1">
      <c r="A7" s="104" t="s">
        <v>22</v>
      </c>
      <c r="B7" s="66"/>
      <c r="C7" s="66"/>
      <c r="D7" s="66"/>
      <c r="E7" s="139"/>
    </row>
    <row r="8" spans="1:5" s="104" customFormat="1" ht="23.25" customHeight="1">
      <c r="B8" s="66"/>
      <c r="C8" s="66"/>
      <c r="D8" s="66"/>
      <c r="E8" s="139"/>
    </row>
    <row r="9" spans="1:5" s="23" customFormat="1" ht="23.25" customHeight="1">
      <c r="A9" s="23" t="s">
        <v>143</v>
      </c>
      <c r="B9" s="306">
        <v>718575</v>
      </c>
      <c r="C9" s="306">
        <v>378791</v>
      </c>
      <c r="D9" s="325">
        <f t="shared" ref="D9:D18" si="0">+B9-C9</f>
        <v>339784</v>
      </c>
      <c r="E9" s="329">
        <f t="shared" ref="E9:E20" si="1">+D9/C9</f>
        <v>0.89702236853568329</v>
      </c>
    </row>
    <row r="10" spans="1:5" s="23" customFormat="1" ht="23.25" customHeight="1">
      <c r="A10" s="23" t="s">
        <v>138</v>
      </c>
      <c r="B10" s="306">
        <v>248937</v>
      </c>
      <c r="C10" s="306">
        <v>445495</v>
      </c>
      <c r="D10" s="325">
        <f t="shared" si="0"/>
        <v>-196558</v>
      </c>
      <c r="E10" s="257">
        <f t="shared" si="1"/>
        <v>-0.44121258375514877</v>
      </c>
    </row>
    <row r="11" spans="1:5" s="23" customFormat="1" ht="23.25" customHeight="1">
      <c r="A11" s="23" t="s">
        <v>137</v>
      </c>
      <c r="B11" s="306">
        <v>68731</v>
      </c>
      <c r="C11" s="306">
        <v>62512</v>
      </c>
      <c r="D11" s="325">
        <f t="shared" si="0"/>
        <v>6219</v>
      </c>
      <c r="E11" s="329">
        <f t="shared" si="1"/>
        <v>9.9484898899411311E-2</v>
      </c>
    </row>
    <row r="12" spans="1:5" s="23" customFormat="1" ht="23.25" customHeight="1">
      <c r="A12" s="101" t="s">
        <v>204</v>
      </c>
      <c r="B12" s="306">
        <v>830</v>
      </c>
      <c r="C12" s="306">
        <v>12161</v>
      </c>
      <c r="D12" s="325">
        <f t="shared" si="0"/>
        <v>-11331</v>
      </c>
      <c r="E12" s="257">
        <f t="shared" si="1"/>
        <v>-0.93174903379656282</v>
      </c>
    </row>
    <row r="13" spans="1:5" s="23" customFormat="1" ht="23.25" customHeight="1">
      <c r="A13" s="23" t="s">
        <v>144</v>
      </c>
      <c r="B13" s="306">
        <v>19180</v>
      </c>
      <c r="C13" s="306">
        <v>21893</v>
      </c>
      <c r="D13" s="325">
        <f t="shared" si="0"/>
        <v>-2713</v>
      </c>
      <c r="E13" s="257">
        <f t="shared" si="1"/>
        <v>-0.12392088795505413</v>
      </c>
    </row>
    <row r="14" spans="1:5" s="23" customFormat="1" ht="23.25" customHeight="1">
      <c r="A14" s="23" t="s">
        <v>145</v>
      </c>
      <c r="B14" s="306">
        <v>4996</v>
      </c>
      <c r="C14" s="306">
        <v>4996</v>
      </c>
      <c r="D14" s="325">
        <f t="shared" si="0"/>
        <v>0</v>
      </c>
      <c r="E14" s="329">
        <f t="shared" si="1"/>
        <v>0</v>
      </c>
    </row>
    <row r="15" spans="1:5" s="23" customFormat="1" ht="23.25" customHeight="1">
      <c r="A15" s="23" t="s">
        <v>146</v>
      </c>
      <c r="B15" s="306">
        <v>55703</v>
      </c>
      <c r="C15" s="306">
        <v>49052</v>
      </c>
      <c r="D15" s="325">
        <f t="shared" si="0"/>
        <v>6651</v>
      </c>
      <c r="E15" s="329">
        <f t="shared" si="1"/>
        <v>0.13559080159830383</v>
      </c>
    </row>
    <row r="16" spans="1:5" s="23" customFormat="1" ht="23.25" customHeight="1">
      <c r="A16" s="23" t="s">
        <v>147</v>
      </c>
      <c r="B16" s="306">
        <v>50936</v>
      </c>
      <c r="C16" s="306">
        <v>7038</v>
      </c>
      <c r="D16" s="325">
        <f t="shared" si="0"/>
        <v>43898</v>
      </c>
      <c r="E16" s="329">
        <f t="shared" si="1"/>
        <v>6.2372833191247512</v>
      </c>
    </row>
    <row r="17" spans="1:5" s="23" customFormat="1" ht="23.25" customHeight="1">
      <c r="A17" s="23" t="s">
        <v>148</v>
      </c>
      <c r="B17" s="306">
        <v>0</v>
      </c>
      <c r="C17" s="306">
        <v>0</v>
      </c>
      <c r="D17" s="325">
        <f t="shared" si="0"/>
        <v>0</v>
      </c>
      <c r="E17" s="329">
        <v>0</v>
      </c>
    </row>
    <row r="18" spans="1:5" s="23" customFormat="1" ht="23.25" customHeight="1" thickBot="1">
      <c r="A18" s="23" t="s">
        <v>41</v>
      </c>
      <c r="B18" s="312">
        <v>0</v>
      </c>
      <c r="C18" s="312">
        <v>0</v>
      </c>
      <c r="D18" s="330">
        <f t="shared" si="0"/>
        <v>0</v>
      </c>
      <c r="E18" s="333">
        <v>0</v>
      </c>
    </row>
    <row r="19" spans="1:5" s="23" customFormat="1" ht="23.25" customHeight="1">
      <c r="B19" s="111"/>
      <c r="C19" s="111"/>
      <c r="D19" s="57"/>
      <c r="E19" s="268"/>
    </row>
    <row r="20" spans="1:5" ht="20.25" thickBot="1">
      <c r="A20" s="40" t="s">
        <v>176</v>
      </c>
      <c r="B20" s="230">
        <f>SUM(B9:B18)</f>
        <v>1167888</v>
      </c>
      <c r="C20" s="230">
        <f>SUM(C9:C18)</f>
        <v>981938</v>
      </c>
      <c r="D20" s="230">
        <f>SUM(D9:D18)</f>
        <v>185950</v>
      </c>
      <c r="E20" s="269">
        <f t="shared" si="1"/>
        <v>0.18937040831498525</v>
      </c>
    </row>
    <row r="21" spans="1:5" ht="15.75" thickTop="1">
      <c r="A21" s="105"/>
    </row>
    <row r="22" spans="1:5">
      <c r="A22" s="105"/>
    </row>
    <row r="24" spans="1:5">
      <c r="A24" s="174"/>
    </row>
    <row r="25" spans="1:5" ht="15.75">
      <c r="A25" s="235" t="s">
        <v>199</v>
      </c>
    </row>
    <row r="26" spans="1:5" ht="15.75">
      <c r="A26" s="235" t="s">
        <v>205</v>
      </c>
    </row>
  </sheetData>
  <mergeCells count="1">
    <mergeCell ref="A1:E1"/>
  </mergeCells>
  <phoneticPr fontId="0" type="noConversion"/>
  <pageMargins left="0.5" right="0.5" top="1.59" bottom="1" header="2.04" footer="0.511811024"/>
  <pageSetup scale="87" orientation="portrait" horizontalDpi="360" verticalDpi="36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E21"/>
  <sheetViews>
    <sheetView zoomScale="75" workbookViewId="0">
      <selection activeCell="E15" sqref="E15"/>
    </sheetView>
  </sheetViews>
  <sheetFormatPr baseColWidth="10" defaultRowHeight="15"/>
  <cols>
    <col min="1" max="1" width="44" style="101" customWidth="1"/>
    <col min="2" max="4" width="18.28515625" style="61" customWidth="1"/>
    <col min="5" max="5" width="11.42578125" style="127"/>
    <col min="6" max="16384" width="11.42578125" style="101"/>
  </cols>
  <sheetData>
    <row r="1" spans="1:5" ht="20.25" customHeight="1">
      <c r="A1" s="379" t="s">
        <v>240</v>
      </c>
      <c r="B1" s="379"/>
      <c r="C1" s="379"/>
      <c r="D1" s="379"/>
      <c r="E1" s="379"/>
    </row>
    <row r="2" spans="1:5" ht="20.25" customHeight="1">
      <c r="A2" s="213"/>
      <c r="B2" s="216" t="s">
        <v>3</v>
      </c>
      <c r="C2" s="213"/>
      <c r="D2" s="213"/>
      <c r="E2" s="213"/>
    </row>
    <row r="3" spans="1:5" ht="20.25" customHeight="1">
      <c r="A3" s="102"/>
      <c r="B3" s="59"/>
      <c r="C3" s="59"/>
      <c r="D3" s="59"/>
    </row>
    <row r="4" spans="1:5" ht="20.25" customHeight="1">
      <c r="A4" s="102"/>
      <c r="B4" s="59"/>
      <c r="C4" s="59"/>
      <c r="D4" s="140" t="s">
        <v>4</v>
      </c>
      <c r="E4" s="154"/>
    </row>
    <row r="5" spans="1:5" s="103" customFormat="1" ht="20.25" customHeight="1">
      <c r="A5" s="34"/>
      <c r="B5" s="195">
        <f>+'NOTA 4'!B5</f>
        <v>2019</v>
      </c>
      <c r="C5" s="195">
        <f>+'NOTA 4'!C5</f>
        <v>2018</v>
      </c>
      <c r="D5" s="60" t="s">
        <v>7</v>
      </c>
      <c r="E5" s="144" t="s">
        <v>8</v>
      </c>
    </row>
    <row r="6" spans="1:5" ht="23.25" customHeight="1"/>
    <row r="7" spans="1:5" s="104" customFormat="1" ht="23.25" customHeight="1">
      <c r="B7" s="66"/>
      <c r="C7" s="66"/>
      <c r="D7" s="66"/>
      <c r="E7" s="139"/>
    </row>
    <row r="8" spans="1:5" s="104" customFormat="1" ht="23.25" customHeight="1">
      <c r="B8" s="66"/>
      <c r="C8" s="66"/>
      <c r="D8" s="66"/>
      <c r="E8" s="139"/>
    </row>
    <row r="9" spans="1:5" s="23" customFormat="1" ht="23.25" customHeight="1">
      <c r="A9" s="101" t="s">
        <v>203</v>
      </c>
      <c r="B9" s="306">
        <v>107221</v>
      </c>
      <c r="C9" s="306">
        <v>150364</v>
      </c>
      <c r="D9" s="325">
        <f>+B9-C9</f>
        <v>-43143</v>
      </c>
      <c r="E9" s="257">
        <f>+D9/C9</f>
        <v>-0.28692373174430047</v>
      </c>
    </row>
    <row r="10" spans="1:5" s="23" customFormat="1" ht="23.25" customHeight="1">
      <c r="A10" s="23" t="s">
        <v>149</v>
      </c>
      <c r="B10" s="306">
        <v>142212</v>
      </c>
      <c r="C10" s="306">
        <v>142338</v>
      </c>
      <c r="D10" s="325">
        <f>+B10-C10</f>
        <v>-126</v>
      </c>
      <c r="E10" s="257">
        <f>+D10/C10</f>
        <v>-8.8521687813514314E-4</v>
      </c>
    </row>
    <row r="11" spans="1:5" s="23" customFormat="1" ht="23.25" customHeight="1">
      <c r="A11" s="23" t="s">
        <v>150</v>
      </c>
      <c r="B11" s="306">
        <v>399448</v>
      </c>
      <c r="C11" s="306">
        <v>376982</v>
      </c>
      <c r="D11" s="325">
        <f>+B11-C11</f>
        <v>22466</v>
      </c>
      <c r="E11" s="329">
        <f>+D11/C11</f>
        <v>5.9594357290268504E-2</v>
      </c>
    </row>
    <row r="12" spans="1:5" s="23" customFormat="1" ht="23.25" customHeight="1">
      <c r="A12" s="23" t="s">
        <v>201</v>
      </c>
      <c r="B12" s="306">
        <v>98005</v>
      </c>
      <c r="C12" s="306">
        <v>443326</v>
      </c>
      <c r="D12" s="325">
        <f>+B12-C12</f>
        <v>-345321</v>
      </c>
      <c r="E12" s="257">
        <f>+D12/C12</f>
        <v>-0.77893243346882435</v>
      </c>
    </row>
    <row r="13" spans="1:5" s="23" customFormat="1" ht="23.25" customHeight="1" thickBot="1">
      <c r="A13" s="23" t="s">
        <v>151</v>
      </c>
      <c r="B13" s="312">
        <v>15500</v>
      </c>
      <c r="C13" s="312">
        <v>15500</v>
      </c>
      <c r="D13" s="330">
        <f>+B13-C13</f>
        <v>0</v>
      </c>
      <c r="E13" s="333">
        <f>+D13/C13</f>
        <v>0</v>
      </c>
    </row>
    <row r="14" spans="1:5" s="23" customFormat="1" ht="23.25" customHeight="1">
      <c r="B14" s="111"/>
      <c r="C14" s="111"/>
      <c r="D14" s="57"/>
      <c r="E14" s="268"/>
    </row>
    <row r="15" spans="1:5" ht="20.25" thickBot="1">
      <c r="A15" s="40" t="s">
        <v>142</v>
      </c>
      <c r="B15" s="230">
        <f>SUM(B9:B13)</f>
        <v>762386</v>
      </c>
      <c r="C15" s="230">
        <f>SUM(C9:C13)</f>
        <v>1128510</v>
      </c>
      <c r="D15" s="230">
        <f>SUM(D9:D13)</f>
        <v>-366124</v>
      </c>
      <c r="E15" s="270">
        <f>+D15/C15</f>
        <v>-0.32443132980655909</v>
      </c>
    </row>
    <row r="16" spans="1:5" ht="15.75" thickTop="1">
      <c r="A16" s="105"/>
    </row>
    <row r="17" spans="1:1">
      <c r="A17" s="105"/>
    </row>
    <row r="19" spans="1:1">
      <c r="A19" s="174"/>
    </row>
    <row r="20" spans="1:1" ht="15.75">
      <c r="A20" s="235" t="s">
        <v>199</v>
      </c>
    </row>
    <row r="21" spans="1:1" ht="15.75">
      <c r="A21" s="235" t="s">
        <v>205</v>
      </c>
    </row>
  </sheetData>
  <mergeCells count="1">
    <mergeCell ref="A1:E1"/>
  </mergeCells>
  <phoneticPr fontId="0" type="noConversion"/>
  <pageMargins left="0.5" right="0.5" top="1.59" bottom="1" header="2.04" footer="0.511811024"/>
  <pageSetup scale="88" orientation="portrait" horizontalDpi="360" verticalDpi="36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28"/>
  <sheetViews>
    <sheetView zoomScale="75" workbookViewId="0">
      <selection activeCell="E17" sqref="E17"/>
    </sheetView>
  </sheetViews>
  <sheetFormatPr baseColWidth="10" defaultRowHeight="12.75"/>
  <cols>
    <col min="1" max="1" width="46.42578125" bestFit="1" customWidth="1"/>
    <col min="2" max="2" width="18.42578125" customWidth="1"/>
    <col min="3" max="3" width="18.5703125" customWidth="1"/>
    <col min="4" max="4" width="18.5703125" bestFit="1" customWidth="1"/>
    <col min="5" max="5" width="11.5703125" customWidth="1"/>
  </cols>
  <sheetData>
    <row r="1" spans="1:6" ht="13.5">
      <c r="A1" s="68"/>
      <c r="B1" s="206"/>
      <c r="C1" s="206"/>
      <c r="D1" s="207"/>
      <c r="E1" s="159"/>
      <c r="F1" s="68"/>
    </row>
    <row r="2" spans="1:6" ht="22.5">
      <c r="A2" s="380" t="s">
        <v>241</v>
      </c>
      <c r="B2" s="380"/>
      <c r="C2" s="380"/>
      <c r="D2" s="380"/>
      <c r="E2" s="142"/>
      <c r="F2" s="3"/>
    </row>
    <row r="3" spans="1:6" ht="22.5">
      <c r="A3" s="380" t="s">
        <v>3</v>
      </c>
      <c r="B3" s="380"/>
      <c r="C3" s="380"/>
      <c r="D3" s="380"/>
      <c r="E3" s="142"/>
      <c r="F3" s="3"/>
    </row>
    <row r="4" spans="1:6" ht="19.5">
      <c r="A4" s="16"/>
      <c r="B4" s="58"/>
      <c r="C4" s="58"/>
      <c r="D4" s="59"/>
      <c r="E4" s="142"/>
      <c r="F4" s="3"/>
    </row>
    <row r="5" spans="1:6" ht="19.5">
      <c r="A5" s="16"/>
      <c r="B5" s="58"/>
      <c r="C5" s="58"/>
      <c r="D5" s="140" t="s">
        <v>4</v>
      </c>
      <c r="E5" s="154"/>
      <c r="F5" s="3"/>
    </row>
    <row r="6" spans="1:6" ht="19.5">
      <c r="B6" s="194">
        <f>+ACTIVO!C18</f>
        <v>2019</v>
      </c>
      <c r="C6" s="194">
        <f>+ACTIVO!D18</f>
        <v>2018</v>
      </c>
      <c r="D6" s="60" t="s">
        <v>7</v>
      </c>
      <c r="E6" s="144" t="s">
        <v>8</v>
      </c>
      <c r="F6" s="3"/>
    </row>
    <row r="7" spans="1:6" ht="15">
      <c r="A7" s="3"/>
      <c r="B7" s="17"/>
      <c r="C7" s="17"/>
      <c r="D7" s="20"/>
      <c r="E7" s="138"/>
      <c r="F7" s="3"/>
    </row>
    <row r="8" spans="1:6" ht="15">
      <c r="A8" s="7"/>
      <c r="B8" s="111"/>
      <c r="C8" s="111"/>
      <c r="D8" s="57"/>
      <c r="E8" s="138"/>
      <c r="F8" s="3"/>
    </row>
    <row r="9" spans="1:6" ht="15">
      <c r="A9" s="7" t="s">
        <v>160</v>
      </c>
      <c r="B9" s="313">
        <v>43000</v>
      </c>
      <c r="C9" s="313">
        <v>43000</v>
      </c>
      <c r="D9" s="325">
        <f t="shared" ref="D9:D22" si="0">+B9-C9</f>
        <v>0</v>
      </c>
      <c r="E9" s="329">
        <f>+D9/C9</f>
        <v>0</v>
      </c>
      <c r="F9" s="3"/>
    </row>
    <row r="10" spans="1:6" ht="15">
      <c r="A10" s="7" t="s">
        <v>161</v>
      </c>
      <c r="B10" s="313">
        <v>293556</v>
      </c>
      <c r="C10" s="313">
        <v>293556</v>
      </c>
      <c r="D10" s="325">
        <f t="shared" si="0"/>
        <v>0</v>
      </c>
      <c r="E10" s="329">
        <f>+D10/C10</f>
        <v>0</v>
      </c>
      <c r="F10" s="3"/>
    </row>
    <row r="11" spans="1:6" ht="15">
      <c r="A11" s="7" t="s">
        <v>162</v>
      </c>
      <c r="B11" s="313">
        <v>215000</v>
      </c>
      <c r="C11" s="313">
        <v>215000</v>
      </c>
      <c r="D11" s="325">
        <f t="shared" si="0"/>
        <v>0</v>
      </c>
      <c r="E11" s="329">
        <f>+D11/C11</f>
        <v>0</v>
      </c>
      <c r="F11" s="3"/>
    </row>
    <row r="12" spans="1:6" ht="15">
      <c r="A12" s="7" t="s">
        <v>163</v>
      </c>
      <c r="B12" s="313">
        <v>159986</v>
      </c>
      <c r="C12" s="313">
        <v>159986</v>
      </c>
      <c r="D12" s="325">
        <f t="shared" si="0"/>
        <v>0</v>
      </c>
      <c r="E12" s="329">
        <f>+D12/C12</f>
        <v>0</v>
      </c>
      <c r="F12" s="3"/>
    </row>
    <row r="13" spans="1:6" ht="15">
      <c r="A13" s="7" t="s">
        <v>164</v>
      </c>
      <c r="B13" s="306">
        <v>0</v>
      </c>
      <c r="C13" s="306">
        <v>0</v>
      </c>
      <c r="D13" s="325">
        <f t="shared" si="0"/>
        <v>0</v>
      </c>
      <c r="E13" s="329">
        <v>0</v>
      </c>
      <c r="F13" s="3"/>
    </row>
    <row r="14" spans="1:6" ht="15">
      <c r="A14" s="7" t="s">
        <v>165</v>
      </c>
      <c r="B14" s="313">
        <v>580660</v>
      </c>
      <c r="C14" s="313">
        <v>580660</v>
      </c>
      <c r="D14" s="325">
        <f t="shared" si="0"/>
        <v>0</v>
      </c>
      <c r="E14" s="329">
        <f t="shared" ref="E14:E20" si="1">+D14/C14</f>
        <v>0</v>
      </c>
      <c r="F14" s="3"/>
    </row>
    <row r="15" spans="1:6" ht="15">
      <c r="A15" s="7" t="s">
        <v>166</v>
      </c>
      <c r="B15" s="313">
        <v>5262</v>
      </c>
      <c r="C15" s="313">
        <v>5262</v>
      </c>
      <c r="D15" s="325">
        <f t="shared" si="0"/>
        <v>0</v>
      </c>
      <c r="E15" s="329">
        <f t="shared" si="1"/>
        <v>0</v>
      </c>
      <c r="F15" s="3"/>
    </row>
    <row r="16" spans="1:6" ht="15">
      <c r="A16" s="7" t="s">
        <v>167</v>
      </c>
      <c r="B16" s="313">
        <v>10000</v>
      </c>
      <c r="C16" s="313">
        <v>10000</v>
      </c>
      <c r="D16" s="325">
        <f t="shared" si="0"/>
        <v>0</v>
      </c>
      <c r="E16" s="329">
        <f t="shared" si="1"/>
        <v>0</v>
      </c>
      <c r="F16" s="3"/>
    </row>
    <row r="17" spans="1:6" ht="15">
      <c r="A17" s="7" t="s">
        <v>168</v>
      </c>
      <c r="B17" s="313">
        <v>111465527</v>
      </c>
      <c r="C17" s="313">
        <v>110412252</v>
      </c>
      <c r="D17" s="325">
        <f t="shared" si="0"/>
        <v>1053275</v>
      </c>
      <c r="E17" s="329">
        <f t="shared" si="1"/>
        <v>9.5394757458619715E-3</v>
      </c>
      <c r="F17" s="3"/>
    </row>
    <row r="18" spans="1:6" ht="15">
      <c r="A18" s="7" t="s">
        <v>169</v>
      </c>
      <c r="B18" s="313">
        <v>526255</v>
      </c>
      <c r="C18" s="313">
        <v>510672</v>
      </c>
      <c r="D18" s="325">
        <f t="shared" si="0"/>
        <v>15583</v>
      </c>
      <c r="E18" s="329">
        <f t="shared" si="1"/>
        <v>3.0514694363505342E-2</v>
      </c>
      <c r="F18" s="3"/>
    </row>
    <row r="19" spans="1:6" ht="15">
      <c r="A19" s="7" t="s">
        <v>170</v>
      </c>
      <c r="B19" s="313">
        <v>363</v>
      </c>
      <c r="C19" s="313">
        <v>363</v>
      </c>
      <c r="D19" s="325">
        <f t="shared" si="0"/>
        <v>0</v>
      </c>
      <c r="E19" s="329">
        <f t="shared" si="1"/>
        <v>0</v>
      </c>
      <c r="F19" s="3"/>
    </row>
    <row r="20" spans="1:6" ht="15.75" thickBot="1">
      <c r="A20" s="7" t="s">
        <v>171</v>
      </c>
      <c r="B20" s="314">
        <v>1080</v>
      </c>
      <c r="C20" s="314">
        <v>1080</v>
      </c>
      <c r="D20" s="330">
        <f t="shared" si="0"/>
        <v>0</v>
      </c>
      <c r="E20" s="333">
        <f t="shared" si="1"/>
        <v>0</v>
      </c>
      <c r="F20" s="3"/>
    </row>
    <row r="21" spans="1:6" ht="15">
      <c r="A21" s="7"/>
      <c r="B21" s="111"/>
      <c r="C21" s="111"/>
      <c r="D21" s="57"/>
      <c r="E21" s="178"/>
      <c r="F21" s="3"/>
    </row>
    <row r="22" spans="1:6" ht="20.25" thickBot="1">
      <c r="A22" s="209" t="s">
        <v>174</v>
      </c>
      <c r="B22" s="230">
        <f>SUM(B8:B20)</f>
        <v>113300689</v>
      </c>
      <c r="C22" s="230">
        <f>SUM(C8:C20)</f>
        <v>112231831</v>
      </c>
      <c r="D22" s="211">
        <f t="shared" si="0"/>
        <v>1068858</v>
      </c>
      <c r="E22" s="212">
        <f>+D22/C22</f>
        <v>9.5236617853984764E-3</v>
      </c>
      <c r="F22" s="3"/>
    </row>
    <row r="23" spans="1:6" ht="15.75" thickTop="1">
      <c r="A23" s="3"/>
      <c r="B23" s="17"/>
      <c r="C23" s="17"/>
      <c r="D23" s="61"/>
      <c r="E23" s="142"/>
      <c r="F23" s="3"/>
    </row>
    <row r="24" spans="1:6" ht="15">
      <c r="A24" s="3"/>
      <c r="B24" s="17"/>
      <c r="C24" s="17"/>
      <c r="D24" s="61"/>
      <c r="E24" s="142"/>
      <c r="F24" s="3"/>
    </row>
    <row r="27" spans="1:6" ht="15.75">
      <c r="A27" s="235" t="s">
        <v>199</v>
      </c>
    </row>
    <row r="28" spans="1:6" ht="15.75">
      <c r="A28" s="235" t="s">
        <v>205</v>
      </c>
    </row>
  </sheetData>
  <mergeCells count="2">
    <mergeCell ref="A2:D2"/>
    <mergeCell ref="A3:D3"/>
  </mergeCells>
  <phoneticPr fontId="39" type="noConversion"/>
  <pageMargins left="0.78740157480314965" right="0.78740157480314965" top="0.98425196850393704" bottom="0.98425196850393704" header="0" footer="0"/>
  <pageSetup paperSize="50" scale="90" orientation="portrait" horizont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E26"/>
  <sheetViews>
    <sheetView zoomScale="75" workbookViewId="0">
      <selection activeCell="E17" sqref="E17"/>
    </sheetView>
  </sheetViews>
  <sheetFormatPr baseColWidth="10" defaultRowHeight="15"/>
  <cols>
    <col min="1" max="1" width="39.42578125" style="3" bestFit="1" customWidth="1"/>
    <col min="2" max="3" width="16.140625" style="3" bestFit="1" customWidth="1"/>
    <col min="4" max="4" width="18" style="3" bestFit="1" customWidth="1"/>
    <col min="5" max="16384" width="11.42578125" style="3"/>
  </cols>
  <sheetData>
    <row r="1" spans="1:5" s="101" customFormat="1" ht="19.5">
      <c r="A1" s="381" t="s">
        <v>242</v>
      </c>
      <c r="B1" s="381"/>
      <c r="C1" s="381"/>
      <c r="D1" s="381"/>
      <c r="E1" s="142"/>
    </row>
    <row r="2" spans="1:5" s="101" customFormat="1" ht="19.5">
      <c r="A2" s="215"/>
      <c r="B2" s="216" t="s">
        <v>3</v>
      </c>
      <c r="C2" s="215"/>
      <c r="D2" s="215"/>
      <c r="E2" s="142"/>
    </row>
    <row r="5" spans="1:5" ht="19.5">
      <c r="B5" s="194">
        <f>+ACTIVO!C18</f>
        <v>2019</v>
      </c>
      <c r="C5" s="194">
        <f>+ACTIVO!D18</f>
        <v>2018</v>
      </c>
      <c r="D5" s="60" t="s">
        <v>4</v>
      </c>
      <c r="E5" s="142"/>
    </row>
    <row r="6" spans="1:5">
      <c r="B6" s="17"/>
      <c r="C6" s="17"/>
      <c r="D6" s="61"/>
      <c r="E6" s="142"/>
    </row>
    <row r="7" spans="1:5" ht="19.5">
      <c r="A7" s="52" t="s">
        <v>28</v>
      </c>
      <c r="B7" s="17"/>
      <c r="C7" s="17"/>
      <c r="D7" s="61"/>
      <c r="E7" s="142"/>
    </row>
    <row r="8" spans="1:5" ht="19.5">
      <c r="A8" s="52"/>
      <c r="B8" s="17"/>
      <c r="C8" s="17"/>
      <c r="D8" s="61"/>
      <c r="E8" s="142"/>
    </row>
    <row r="9" spans="1:5" ht="19.5">
      <c r="A9" s="52" t="s">
        <v>131</v>
      </c>
      <c r="B9" s="17"/>
      <c r="C9" s="17"/>
      <c r="D9" s="61"/>
      <c r="E9" s="142"/>
    </row>
    <row r="10" spans="1:5" ht="19.5">
      <c r="A10" s="52"/>
      <c r="B10" s="17"/>
      <c r="C10" s="17"/>
      <c r="D10" s="61"/>
      <c r="E10" s="142"/>
    </row>
    <row r="11" spans="1:5">
      <c r="A11" s="7" t="s">
        <v>73</v>
      </c>
      <c r="B11" s="306">
        <v>20509210</v>
      </c>
      <c r="C11" s="306">
        <v>16412118</v>
      </c>
      <c r="D11" s="325">
        <f>+B11-C11</f>
        <v>4097092</v>
      </c>
      <c r="E11" s="322">
        <f>+D11/C11</f>
        <v>0.24963822463377366</v>
      </c>
    </row>
    <row r="12" spans="1:5">
      <c r="A12" s="7" t="s">
        <v>101</v>
      </c>
      <c r="B12" s="306">
        <v>1129063</v>
      </c>
      <c r="C12" s="306">
        <v>998310</v>
      </c>
      <c r="D12" s="325">
        <f>+B12-C12</f>
        <v>130753</v>
      </c>
      <c r="E12" s="354">
        <f>+D12/C12</f>
        <v>0.13097434664583146</v>
      </c>
    </row>
    <row r="13" spans="1:5">
      <c r="A13" s="7" t="s">
        <v>122</v>
      </c>
      <c r="B13" s="306">
        <v>2233089</v>
      </c>
      <c r="C13" s="306">
        <v>1851143</v>
      </c>
      <c r="D13" s="325">
        <f>+B13-C13</f>
        <v>381946</v>
      </c>
      <c r="E13" s="354">
        <f>+D13/C13</f>
        <v>0.2063298189280893</v>
      </c>
    </row>
    <row r="14" spans="1:5">
      <c r="A14" s="7"/>
      <c r="B14" s="306"/>
      <c r="C14" s="306"/>
      <c r="D14" s="325"/>
      <c r="E14" s="322"/>
    </row>
    <row r="15" spans="1:5" ht="19.5">
      <c r="A15" s="52" t="s">
        <v>68</v>
      </c>
      <c r="B15" s="306"/>
      <c r="C15" s="306"/>
      <c r="D15" s="325"/>
      <c r="E15" s="322"/>
    </row>
    <row r="16" spans="1:5">
      <c r="A16" s="7"/>
      <c r="B16" s="306"/>
      <c r="C16" s="306"/>
      <c r="D16" s="325"/>
      <c r="E16" s="322"/>
    </row>
    <row r="17" spans="1:5">
      <c r="A17" s="7" t="s">
        <v>96</v>
      </c>
      <c r="B17" s="306">
        <v>26243</v>
      </c>
      <c r="C17" s="306">
        <v>26243</v>
      </c>
      <c r="D17" s="325">
        <f>+B17-C17</f>
        <v>0</v>
      </c>
      <c r="E17" s="322">
        <f>+D17/C17</f>
        <v>0</v>
      </c>
    </row>
    <row r="18" spans="1:5" ht="15.75" thickBot="1">
      <c r="A18" s="7" t="s">
        <v>97</v>
      </c>
      <c r="B18" s="312">
        <v>4607224</v>
      </c>
      <c r="C18" s="312">
        <v>3509011</v>
      </c>
      <c r="D18" s="330">
        <f>+B18-C18</f>
        <v>1098213</v>
      </c>
      <c r="E18" s="357">
        <f>+D18/C18</f>
        <v>0.31296938083123704</v>
      </c>
    </row>
    <row r="19" spans="1:5" ht="19.5">
      <c r="A19" s="7"/>
      <c r="B19" s="111"/>
      <c r="C19" s="111"/>
      <c r="D19" s="57"/>
      <c r="E19" s="179"/>
    </row>
    <row r="20" spans="1:5" ht="20.25" thickBot="1">
      <c r="A20" s="45" t="s">
        <v>98</v>
      </c>
      <c r="B20" s="230">
        <f>SUM(B11:B18)</f>
        <v>28504829</v>
      </c>
      <c r="C20" s="230">
        <f>SUM(C11:C18)</f>
        <v>22796825</v>
      </c>
      <c r="D20" s="230">
        <f>+B20-C20</f>
        <v>5708004</v>
      </c>
      <c r="E20" s="277">
        <f>+D20/C20</f>
        <v>0.25038591996911852</v>
      </c>
    </row>
    <row r="21" spans="1:5" ht="15.75" thickTop="1"/>
    <row r="25" spans="1:5" ht="15.75">
      <c r="A25" s="235" t="s">
        <v>199</v>
      </c>
    </row>
    <row r="26" spans="1:5" ht="15.75">
      <c r="A26" s="235" t="s">
        <v>205</v>
      </c>
    </row>
  </sheetData>
  <mergeCells count="1">
    <mergeCell ref="A1:D1"/>
  </mergeCells>
  <phoneticPr fontId="39" type="noConversion"/>
  <pageMargins left="0.75" right="0.75" top="1" bottom="1" header="0" footer="0"/>
  <pageSetup scale="88" orientation="portrait" horizont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E20"/>
  <sheetViews>
    <sheetView zoomScale="75" workbookViewId="0">
      <selection activeCell="E9" sqref="E9"/>
    </sheetView>
  </sheetViews>
  <sheetFormatPr baseColWidth="10" defaultRowHeight="12.75"/>
  <cols>
    <col min="1" max="1" width="24.85546875" bestFit="1" customWidth="1"/>
    <col min="2" max="3" width="16.28515625" bestFit="1" customWidth="1"/>
    <col min="4" max="4" width="16.42578125" bestFit="1" customWidth="1"/>
  </cols>
  <sheetData>
    <row r="1" spans="1:5" ht="19.5">
      <c r="A1" s="382" t="s">
        <v>243</v>
      </c>
      <c r="B1" s="382"/>
      <c r="C1" s="382"/>
      <c r="D1" s="382"/>
      <c r="E1" s="382"/>
    </row>
    <row r="2" spans="1:5" ht="19.5">
      <c r="A2" s="382" t="s">
        <v>3</v>
      </c>
      <c r="B2" s="382"/>
      <c r="C2" s="382"/>
      <c r="D2" s="382"/>
      <c r="E2" s="382"/>
    </row>
    <row r="3" spans="1:5" ht="19.5">
      <c r="A3" s="102"/>
      <c r="B3" s="59"/>
      <c r="C3" s="59"/>
      <c r="D3" s="59"/>
      <c r="E3" s="127"/>
    </row>
    <row r="4" spans="1:5" ht="19.5">
      <c r="A4" s="102"/>
      <c r="B4" s="59"/>
      <c r="C4" s="59"/>
      <c r="D4" s="140" t="s">
        <v>4</v>
      </c>
      <c r="E4" s="154"/>
    </row>
    <row r="5" spans="1:5" ht="19.5">
      <c r="A5" s="101"/>
      <c r="B5" s="195">
        <f>+ACTIVO!C18</f>
        <v>2019</v>
      </c>
      <c r="C5" s="195">
        <f>+ACTIVO!D18</f>
        <v>2018</v>
      </c>
      <c r="D5" s="60" t="s">
        <v>7</v>
      </c>
      <c r="E5" s="144" t="s">
        <v>8</v>
      </c>
    </row>
    <row r="6" spans="1:5" ht="15">
      <c r="A6" s="101"/>
      <c r="B6" s="61"/>
      <c r="C6" s="61"/>
      <c r="D6" s="61"/>
      <c r="E6" s="127"/>
    </row>
    <row r="7" spans="1:5" ht="19.5">
      <c r="A7" s="104"/>
      <c r="B7" s="66"/>
      <c r="C7" s="66"/>
      <c r="D7" s="66"/>
      <c r="E7" s="139"/>
    </row>
    <row r="8" spans="1:5" ht="19.5">
      <c r="A8" s="104"/>
      <c r="B8" s="66"/>
      <c r="C8" s="66"/>
      <c r="D8" s="66"/>
      <c r="E8" s="139"/>
    </row>
    <row r="9" spans="1:5" ht="15">
      <c r="A9" s="23" t="s">
        <v>172</v>
      </c>
      <c r="B9" s="306">
        <v>153356</v>
      </c>
      <c r="C9" s="306">
        <v>110917</v>
      </c>
      <c r="D9" s="325">
        <f>+B9-C9</f>
        <v>42439</v>
      </c>
      <c r="E9" s="326">
        <f>+D9/C9</f>
        <v>0.38261943615496274</v>
      </c>
    </row>
    <row r="10" spans="1:5" ht="15.75" thickBot="1">
      <c r="A10" s="23" t="s">
        <v>173</v>
      </c>
      <c r="B10" s="312">
        <v>55993</v>
      </c>
      <c r="C10" s="312">
        <v>55993</v>
      </c>
      <c r="D10" s="330">
        <f>+B10-C10</f>
        <v>0</v>
      </c>
      <c r="E10" s="333">
        <f>+D10/C10</f>
        <v>0</v>
      </c>
    </row>
    <row r="11" spans="1:5" ht="15">
      <c r="A11" s="23"/>
      <c r="B11" s="111"/>
      <c r="C11" s="111"/>
      <c r="D11" s="57"/>
      <c r="E11" s="178"/>
    </row>
    <row r="12" spans="1:5" ht="20.25" thickBot="1">
      <c r="A12" s="210" t="s">
        <v>200</v>
      </c>
      <c r="B12" s="211">
        <f>SUM(B9:B10)</f>
        <v>209349</v>
      </c>
      <c r="C12" s="211">
        <f>SUM(C9:C10)</f>
        <v>166910</v>
      </c>
      <c r="D12" s="211">
        <f>SUM(D9:D10)</f>
        <v>42439</v>
      </c>
      <c r="E12" s="212">
        <f>+D12/C12</f>
        <v>0.25426277634653405</v>
      </c>
    </row>
    <row r="13" spans="1:5" ht="13.5" thickTop="1"/>
    <row r="19" spans="1:1" ht="15.75">
      <c r="A19" s="235" t="s">
        <v>199</v>
      </c>
    </row>
    <row r="20" spans="1:1" ht="15.75">
      <c r="A20" s="235" t="s">
        <v>205</v>
      </c>
    </row>
  </sheetData>
  <mergeCells count="2">
    <mergeCell ref="A1:E1"/>
    <mergeCell ref="A2:E2"/>
  </mergeCells>
  <phoneticPr fontId="39" type="noConversion"/>
  <pageMargins left="0.75" right="0.75" top="1" bottom="1" header="0" footer="0"/>
  <pageSetup scale="88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F43"/>
  <sheetViews>
    <sheetView zoomScale="75" workbookViewId="0">
      <selection activeCell="H14" sqref="H14"/>
    </sheetView>
  </sheetViews>
  <sheetFormatPr baseColWidth="10" defaultRowHeight="12.75"/>
  <cols>
    <col min="1" max="1" width="46.5703125" style="32" customWidth="1"/>
    <col min="2" max="2" width="9.140625" style="32" customWidth="1"/>
    <col min="3" max="3" width="21.85546875" style="78" customWidth="1"/>
    <col min="4" max="4" width="20.7109375" style="78" customWidth="1"/>
    <col min="5" max="5" width="21.85546875" style="79" customWidth="1"/>
    <col min="6" max="6" width="11.42578125" style="97"/>
    <col min="7" max="16384" width="11.42578125" style="24"/>
  </cols>
  <sheetData>
    <row r="1" spans="1:6" s="34" customFormat="1" ht="22.5" customHeight="1">
      <c r="A1" s="183" t="s">
        <v>0</v>
      </c>
      <c r="B1" s="33"/>
      <c r="C1" s="69"/>
      <c r="D1" s="69"/>
      <c r="E1" s="69"/>
      <c r="F1" s="156"/>
    </row>
    <row r="2" spans="1:6" s="34" customFormat="1" ht="22.5" customHeight="1">
      <c r="A2" s="184" t="s">
        <v>1</v>
      </c>
      <c r="B2" s="33"/>
      <c r="C2" s="69"/>
      <c r="D2" s="69"/>
      <c r="E2" s="69"/>
      <c r="F2" s="156"/>
    </row>
    <row r="3" spans="1:6" s="34" customFormat="1" ht="21" customHeight="1">
      <c r="A3" s="185"/>
      <c r="B3" s="35"/>
      <c r="C3" s="70"/>
      <c r="D3" s="70"/>
      <c r="E3" s="70"/>
      <c r="F3" s="156"/>
    </row>
    <row r="4" spans="1:6" s="34" customFormat="1" ht="22.5" customHeight="1">
      <c r="A4" s="186" t="str">
        <f>+ACTIVO!A13</f>
        <v>Balance de Situación</v>
      </c>
      <c r="B4" s="36"/>
      <c r="C4" s="71"/>
      <c r="D4" s="71"/>
      <c r="E4" s="71"/>
      <c r="F4" s="156"/>
    </row>
    <row r="5" spans="1:6" ht="22.5" customHeight="1">
      <c r="A5" s="186" t="str">
        <f>+ACTIVO!A14</f>
        <v>Al 30 de junio de 2019</v>
      </c>
      <c r="B5" s="25"/>
      <c r="C5" s="72"/>
      <c r="D5" s="72"/>
      <c r="E5" s="73"/>
    </row>
    <row r="6" spans="1:6" ht="22.5" customHeight="1">
      <c r="A6" s="186" t="str">
        <f>+ACTIVO!A15</f>
        <v>(con cifras comparativas al  30 de junio de 2018)</v>
      </c>
      <c r="B6" s="25"/>
      <c r="C6" s="72"/>
      <c r="D6" s="72"/>
      <c r="E6" s="73"/>
    </row>
    <row r="7" spans="1:6" ht="20.25" customHeight="1">
      <c r="A7" s="186" t="str">
        <f>+ACTIVO!A16</f>
        <v>(Miles de colones)</v>
      </c>
      <c r="B7" s="25"/>
      <c r="C7" s="72"/>
      <c r="D7" s="72"/>
      <c r="E7" s="73"/>
    </row>
    <row r="8" spans="1:6" ht="22.5" customHeight="1">
      <c r="A8" s="26"/>
      <c r="B8" s="26"/>
      <c r="C8" s="74"/>
      <c r="D8" s="74"/>
      <c r="E8" s="140" t="s">
        <v>4</v>
      </c>
      <c r="F8" s="157"/>
    </row>
    <row r="9" spans="1:6" ht="22.5" customHeight="1">
      <c r="A9" s="27" t="s">
        <v>20</v>
      </c>
      <c r="B9" s="28" t="s">
        <v>6</v>
      </c>
      <c r="C9" s="187">
        <f>+ACTIVO!C18</f>
        <v>2019</v>
      </c>
      <c r="D9" s="187">
        <f>+ACTIVO!D18</f>
        <v>2018</v>
      </c>
      <c r="E9" s="60" t="s">
        <v>7</v>
      </c>
      <c r="F9" s="144" t="s">
        <v>8</v>
      </c>
    </row>
    <row r="10" spans="1:6" ht="22.5" customHeight="1">
      <c r="A10" s="27" t="s">
        <v>21</v>
      </c>
      <c r="B10" s="29"/>
      <c r="C10" s="75"/>
      <c r="D10" s="75"/>
      <c r="E10" s="61"/>
    </row>
    <row r="11" spans="1:6" ht="22.5" customHeight="1">
      <c r="A11" s="30" t="s">
        <v>22</v>
      </c>
      <c r="B11" s="362">
        <v>12</v>
      </c>
      <c r="C11" s="303">
        <v>1167888</v>
      </c>
      <c r="D11" s="303">
        <v>981938</v>
      </c>
      <c r="E11" s="304">
        <f>+C11-D11</f>
        <v>185950</v>
      </c>
      <c r="F11" s="324">
        <f>+E11/D11</f>
        <v>0.18937040831498525</v>
      </c>
    </row>
    <row r="12" spans="1:6" ht="22.5" customHeight="1">
      <c r="A12" s="30" t="s">
        <v>23</v>
      </c>
      <c r="B12" s="362">
        <v>13</v>
      </c>
      <c r="C12" s="303">
        <v>762386</v>
      </c>
      <c r="D12" s="303">
        <v>1128510</v>
      </c>
      <c r="E12" s="304">
        <f>+C12-D12</f>
        <v>-366124</v>
      </c>
      <c r="F12" s="263">
        <f>+E12/D12</f>
        <v>-0.32443132980655909</v>
      </c>
    </row>
    <row r="13" spans="1:6" s="42" customFormat="1" ht="22.5" customHeight="1">
      <c r="A13" s="40" t="s">
        <v>25</v>
      </c>
      <c r="B13" s="22"/>
      <c r="C13" s="76">
        <f>SUM(C11:C12)</f>
        <v>1930274</v>
      </c>
      <c r="D13" s="76">
        <f>SUM(D11:D12)</f>
        <v>2110448</v>
      </c>
      <c r="E13" s="305">
        <f>SUM(E11:E12)</f>
        <v>-180174</v>
      </c>
      <c r="F13" s="372">
        <f t="shared" ref="F13:F27" si="0">+E13/D13</f>
        <v>-8.5372394865924198E-2</v>
      </c>
    </row>
    <row r="14" spans="1:6" s="42" customFormat="1" ht="22.5" customHeight="1">
      <c r="A14" s="40"/>
      <c r="B14" s="22"/>
      <c r="C14" s="76"/>
      <c r="D14" s="76"/>
      <c r="E14" s="76"/>
      <c r="F14" s="237"/>
    </row>
    <row r="15" spans="1:6" s="42" customFormat="1" ht="22.5" customHeight="1">
      <c r="A15" s="205" t="s">
        <v>152</v>
      </c>
      <c r="B15" s="22"/>
      <c r="C15" s="76"/>
      <c r="D15" s="76"/>
      <c r="E15" s="76"/>
      <c r="F15" s="237"/>
    </row>
    <row r="16" spans="1:6" s="42" customFormat="1" ht="22.5" customHeight="1">
      <c r="A16" s="205"/>
      <c r="B16" s="22"/>
      <c r="C16" s="76"/>
      <c r="D16" s="76"/>
      <c r="E16" s="76"/>
      <c r="F16" s="237"/>
    </row>
    <row r="17" spans="1:6" s="42" customFormat="1" ht="22.5" customHeight="1">
      <c r="A17" s="30" t="s">
        <v>24</v>
      </c>
      <c r="B17" s="362"/>
      <c r="C17" s="303">
        <v>2583397</v>
      </c>
      <c r="D17" s="303">
        <v>3271988</v>
      </c>
      <c r="E17" s="304">
        <f>+C17-D17</f>
        <v>-688591</v>
      </c>
      <c r="F17" s="263">
        <f>+E17/D17</f>
        <v>-0.21045034394991669</v>
      </c>
    </row>
    <row r="18" spans="1:6" s="42" customFormat="1" ht="22.5" customHeight="1">
      <c r="A18" s="40"/>
      <c r="B18" s="22"/>
      <c r="C18" s="305"/>
      <c r="D18" s="305"/>
      <c r="E18" s="76"/>
      <c r="F18" s="237"/>
    </row>
    <row r="19" spans="1:6" ht="22.5" customHeight="1">
      <c r="A19" s="27" t="s">
        <v>26</v>
      </c>
      <c r="B19" s="362"/>
      <c r="C19" s="303"/>
      <c r="D19" s="303"/>
      <c r="E19" s="20"/>
      <c r="F19" s="237"/>
    </row>
    <row r="20" spans="1:6" ht="22.5" customHeight="1">
      <c r="A20" s="30" t="s">
        <v>27</v>
      </c>
      <c r="B20" s="362">
        <v>14</v>
      </c>
      <c r="C20" s="303">
        <v>113300689</v>
      </c>
      <c r="D20" s="303">
        <v>112231831</v>
      </c>
      <c r="E20" s="304">
        <f t="shared" ref="E20:E27" si="1">+C20-D20</f>
        <v>1068858</v>
      </c>
      <c r="F20" s="324">
        <f t="shared" si="0"/>
        <v>9.5236617853984764E-3</v>
      </c>
    </row>
    <row r="21" spans="1:6" s="34" customFormat="1" ht="22.5" customHeight="1">
      <c r="A21" s="23" t="s">
        <v>28</v>
      </c>
      <c r="B21" s="22">
        <v>15</v>
      </c>
      <c r="C21" s="304">
        <v>28504829</v>
      </c>
      <c r="D21" s="304">
        <v>22796825</v>
      </c>
      <c r="E21" s="304">
        <f t="shared" si="1"/>
        <v>5708004</v>
      </c>
      <c r="F21" s="324">
        <f t="shared" si="0"/>
        <v>0.25038591996911852</v>
      </c>
    </row>
    <row r="22" spans="1:6" ht="22.5" customHeight="1">
      <c r="A22" s="30" t="s">
        <v>29</v>
      </c>
      <c r="B22" s="362"/>
      <c r="C22" s="303">
        <v>70242</v>
      </c>
      <c r="D22" s="303">
        <v>70242</v>
      </c>
      <c r="E22" s="304">
        <f t="shared" si="1"/>
        <v>0</v>
      </c>
      <c r="F22" s="324">
        <f t="shared" si="0"/>
        <v>0</v>
      </c>
    </row>
    <row r="23" spans="1:6" ht="22.5" customHeight="1">
      <c r="A23" s="30" t="s">
        <v>30</v>
      </c>
      <c r="B23" s="362"/>
      <c r="C23" s="303">
        <v>1251912</v>
      </c>
      <c r="D23" s="303">
        <v>1251912</v>
      </c>
      <c r="E23" s="304">
        <f t="shared" si="1"/>
        <v>0</v>
      </c>
      <c r="F23" s="324">
        <f t="shared" si="0"/>
        <v>0</v>
      </c>
    </row>
    <row r="24" spans="1:6" ht="22.5" customHeight="1">
      <c r="A24" s="30" t="s">
        <v>31</v>
      </c>
      <c r="B24" s="362">
        <v>16</v>
      </c>
      <c r="C24" s="306">
        <v>209349</v>
      </c>
      <c r="D24" s="306">
        <v>166910</v>
      </c>
      <c r="E24" s="304">
        <f t="shared" si="1"/>
        <v>42439</v>
      </c>
      <c r="F24" s="324">
        <f t="shared" si="0"/>
        <v>0.25426277634653405</v>
      </c>
    </row>
    <row r="25" spans="1:6" ht="22.5" customHeight="1">
      <c r="A25" s="30" t="s">
        <v>155</v>
      </c>
      <c r="B25" s="362"/>
      <c r="C25" s="111">
        <v>-2156573</v>
      </c>
      <c r="D25" s="111">
        <v>-2748357</v>
      </c>
      <c r="E25" s="321">
        <f>+C25-D25</f>
        <v>591784</v>
      </c>
      <c r="F25" s="263">
        <f t="shared" si="0"/>
        <v>-0.21532282742016412</v>
      </c>
    </row>
    <row r="26" spans="1:6" ht="22.5" customHeight="1">
      <c r="A26" s="365" t="s">
        <v>247</v>
      </c>
      <c r="B26" s="362"/>
      <c r="C26" s="111">
        <v>-22664417</v>
      </c>
      <c r="D26" s="111">
        <v>-22664417</v>
      </c>
      <c r="E26" s="321">
        <f>+C26-D26</f>
        <v>0</v>
      </c>
      <c r="F26" s="263">
        <v>0</v>
      </c>
    </row>
    <row r="27" spans="1:6" s="34" customFormat="1" ht="22.5" customHeight="1">
      <c r="A27" s="23" t="s">
        <v>32</v>
      </c>
      <c r="B27" s="22"/>
      <c r="C27" s="188">
        <f>+RESULTADOS!C37</f>
        <v>9865059</v>
      </c>
      <c r="D27" s="307">
        <f>+RESULTADOS!D37</f>
        <v>2325169</v>
      </c>
      <c r="E27" s="307">
        <f t="shared" si="1"/>
        <v>7539890</v>
      </c>
      <c r="F27" s="324">
        <f t="shared" si="0"/>
        <v>3.2427277329088766</v>
      </c>
    </row>
    <row r="28" spans="1:6" s="42" customFormat="1" ht="15" customHeight="1">
      <c r="A28" s="37" t="s">
        <v>33</v>
      </c>
      <c r="B28" s="22"/>
      <c r="C28" s="122">
        <f>SUM(C20:C27)</f>
        <v>128381090</v>
      </c>
      <c r="D28" s="122">
        <f>SUM(D20:D27)</f>
        <v>113430115</v>
      </c>
      <c r="E28" s="122">
        <f>SUM(E20:E27)</f>
        <v>14950975</v>
      </c>
      <c r="F28" s="373">
        <f>+E28/D28</f>
        <v>0.13180780959271707</v>
      </c>
    </row>
    <row r="29" spans="1:6" s="42" customFormat="1" ht="18" customHeight="1">
      <c r="A29" s="37" t="s">
        <v>34</v>
      </c>
      <c r="B29" s="43"/>
      <c r="C29" s="122">
        <f>+C28+C13+C17</f>
        <v>132894761</v>
      </c>
      <c r="D29" s="122">
        <f>+D28+D13+D17</f>
        <v>118812551</v>
      </c>
      <c r="E29" s="122">
        <f>+E28+E13+E17</f>
        <v>14082210</v>
      </c>
      <c r="F29" s="373">
        <f>+E29/D29</f>
        <v>0.11852459930769435</v>
      </c>
    </row>
    <row r="30" spans="1:6" s="42" customFormat="1" ht="15" customHeight="1">
      <c r="A30" s="37" t="s">
        <v>35</v>
      </c>
      <c r="B30" s="44"/>
      <c r="C30" s="302">
        <f>+ACTIVO!C34</f>
        <v>260043880</v>
      </c>
      <c r="D30" s="302">
        <v>20887982</v>
      </c>
      <c r="E30" s="335">
        <f>+C30-D30</f>
        <v>239155898</v>
      </c>
      <c r="F30" s="336">
        <f>+E30/D30</f>
        <v>11.449449640467902</v>
      </c>
    </row>
    <row r="31" spans="1:6" ht="15">
      <c r="A31" s="31"/>
      <c r="B31" s="31"/>
      <c r="C31" s="77" t="s">
        <v>18</v>
      </c>
      <c r="D31" s="77"/>
      <c r="E31" s="63"/>
    </row>
    <row r="34" spans="1:4">
      <c r="A34" s="32" t="s">
        <v>36</v>
      </c>
      <c r="B34" s="78"/>
      <c r="D34" s="79"/>
    </row>
    <row r="42" spans="1:4" ht="15.75">
      <c r="A42" s="235" t="s">
        <v>199</v>
      </c>
    </row>
    <row r="43" spans="1:4" ht="15.75">
      <c r="A43" s="235" t="s">
        <v>205</v>
      </c>
    </row>
  </sheetData>
  <phoneticPr fontId="0" type="noConversion"/>
  <pageMargins left="0.75" right="0.75" top="1.29" bottom="0.7" header="0.511811024" footer="0.511811024"/>
  <pageSetup scale="69" orientation="portrait" horizontalDpi="360" verticalDpi="36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G25"/>
  <sheetViews>
    <sheetView zoomScale="65" workbookViewId="0">
      <selection activeCell="B15" sqref="B15"/>
    </sheetView>
  </sheetViews>
  <sheetFormatPr baseColWidth="10" defaultRowHeight="15"/>
  <cols>
    <col min="1" max="1" width="46.5703125" style="3" customWidth="1"/>
    <col min="2" max="2" width="21.140625" style="164" customWidth="1"/>
    <col min="3" max="3" width="18.140625" style="164" customWidth="1"/>
    <col min="4" max="4" width="17.5703125" style="164" customWidth="1"/>
    <col min="5" max="6" width="20.7109375" style="81" customWidth="1"/>
    <col min="7" max="7" width="21" style="164" customWidth="1"/>
    <col min="8" max="16384" width="11.42578125" style="3"/>
  </cols>
  <sheetData>
    <row r="1" spans="1:7" s="10" customFormat="1" ht="20.25" customHeight="1">
      <c r="A1" s="183" t="s">
        <v>0</v>
      </c>
      <c r="B1" s="108"/>
      <c r="C1" s="108"/>
      <c r="D1" s="108"/>
      <c r="E1" s="108"/>
      <c r="F1" s="108"/>
      <c r="G1" s="108"/>
    </row>
    <row r="2" spans="1:7" s="10" customFormat="1" ht="20.25" customHeight="1">
      <c r="A2" s="184" t="s">
        <v>1</v>
      </c>
      <c r="B2" s="109"/>
      <c r="C2" s="109"/>
      <c r="D2" s="109"/>
      <c r="E2" s="109"/>
      <c r="F2" s="109"/>
      <c r="G2" s="109"/>
    </row>
    <row r="3" spans="1:7" ht="20.25" customHeight="1">
      <c r="A3" s="185"/>
      <c r="B3" s="70"/>
      <c r="C3" s="70"/>
      <c r="D3" s="70"/>
      <c r="E3" s="70"/>
      <c r="F3" s="70"/>
      <c r="G3" s="70"/>
    </row>
    <row r="4" spans="1:7" s="2" customFormat="1" ht="20.25" customHeight="1">
      <c r="A4" s="186" t="s">
        <v>99</v>
      </c>
      <c r="B4" s="107"/>
      <c r="C4" s="107"/>
      <c r="D4" s="107"/>
      <c r="E4" s="107"/>
      <c r="F4" s="107"/>
      <c r="G4" s="107"/>
    </row>
    <row r="5" spans="1:7" s="38" customFormat="1" ht="20.25" customHeight="1">
      <c r="A5" s="383" t="str">
        <f>+ACTIVO!A14</f>
        <v>Al 30 de junio de 2019</v>
      </c>
      <c r="B5" s="383"/>
      <c r="C5" s="383"/>
      <c r="D5" s="383"/>
      <c r="E5" s="383"/>
      <c r="F5" s="383"/>
      <c r="G5" s="383"/>
    </row>
    <row r="6" spans="1:7" s="38" customFormat="1" ht="20.25" customHeight="1">
      <c r="A6" s="200" t="str">
        <f>+ACTIVO!A16</f>
        <v>(Miles de colones)</v>
      </c>
      <c r="B6" s="49"/>
      <c r="C6" s="49"/>
      <c r="D6" s="49"/>
      <c r="E6" s="49"/>
      <c r="F6" s="49"/>
      <c r="G6" s="49"/>
    </row>
    <row r="7" spans="1:7" ht="20.25" customHeight="1">
      <c r="A7" s="13"/>
      <c r="B7" s="163"/>
      <c r="C7" s="163"/>
      <c r="D7" s="163"/>
      <c r="E7" s="82"/>
      <c r="F7" s="82"/>
    </row>
    <row r="8" spans="1:7" s="14" customFormat="1" ht="20.25" customHeight="1">
      <c r="A8"/>
      <c r="B8" s="165" t="s">
        <v>103</v>
      </c>
      <c r="C8" s="165" t="s">
        <v>100</v>
      </c>
      <c r="D8" s="165" t="s">
        <v>102</v>
      </c>
      <c r="E8" s="165" t="s">
        <v>101</v>
      </c>
      <c r="F8" s="165" t="s">
        <v>119</v>
      </c>
      <c r="G8" s="165" t="s">
        <v>104</v>
      </c>
    </row>
    <row r="9" spans="1:7" ht="23.25" customHeight="1">
      <c r="A9" s="16" t="s">
        <v>105</v>
      </c>
      <c r="F9" s="164"/>
    </row>
    <row r="10" spans="1:7" s="7" customFormat="1" ht="23.25" customHeight="1">
      <c r="A10" s="7" t="s">
        <v>9</v>
      </c>
      <c r="B10" s="315">
        <v>596461</v>
      </c>
      <c r="C10" s="315">
        <v>3934</v>
      </c>
      <c r="D10" s="315">
        <v>227201</v>
      </c>
      <c r="E10" s="315">
        <v>44644</v>
      </c>
      <c r="F10" s="315">
        <v>12261</v>
      </c>
      <c r="G10" s="164">
        <f t="shared" ref="G10:G20" si="0">SUM(B10:F10)</f>
        <v>884501</v>
      </c>
    </row>
    <row r="11" spans="1:7" s="7" customFormat="1" ht="23.25" customHeight="1">
      <c r="A11" s="7" t="s">
        <v>132</v>
      </c>
      <c r="B11" s="315">
        <v>9923500</v>
      </c>
      <c r="C11" s="315"/>
      <c r="D11" s="315">
        <v>156000</v>
      </c>
      <c r="E11" s="315">
        <v>537000</v>
      </c>
      <c r="F11" s="315">
        <v>1479000</v>
      </c>
      <c r="G11" s="164">
        <f t="shared" si="0"/>
        <v>12095500</v>
      </c>
    </row>
    <row r="12" spans="1:7" s="7" customFormat="1" ht="23.25" customHeight="1">
      <c r="A12" s="7" t="s">
        <v>10</v>
      </c>
      <c r="B12" s="315">
        <v>837821</v>
      </c>
      <c r="C12" s="315">
        <v>18605</v>
      </c>
      <c r="D12" s="315">
        <v>27818</v>
      </c>
      <c r="E12" s="315">
        <v>19107</v>
      </c>
      <c r="F12" s="315">
        <v>44384</v>
      </c>
      <c r="G12" s="164">
        <f t="shared" si="0"/>
        <v>947735</v>
      </c>
    </row>
    <row r="13" spans="1:7" s="7" customFormat="1" ht="23.25" customHeight="1">
      <c r="A13" s="7" t="s">
        <v>11</v>
      </c>
      <c r="B13" s="315">
        <v>83266</v>
      </c>
      <c r="C13" s="315">
        <v>7618</v>
      </c>
      <c r="D13" s="315">
        <v>494</v>
      </c>
      <c r="E13" s="315">
        <v>250</v>
      </c>
      <c r="F13" s="315"/>
      <c r="G13" s="164">
        <f t="shared" si="0"/>
        <v>91628</v>
      </c>
    </row>
    <row r="14" spans="1:7" s="7" customFormat="1" ht="23.25" customHeight="1">
      <c r="A14" s="7" t="s">
        <v>12</v>
      </c>
      <c r="B14" s="315">
        <v>95351614</v>
      </c>
      <c r="C14" s="315"/>
      <c r="D14" s="315">
        <v>3928746</v>
      </c>
      <c r="E14" s="315">
        <v>449590</v>
      </c>
      <c r="F14" s="315">
        <v>786024</v>
      </c>
      <c r="G14" s="164">
        <f t="shared" si="0"/>
        <v>100515974</v>
      </c>
    </row>
    <row r="15" spans="1:7" s="7" customFormat="1" ht="23.25" customHeight="1">
      <c r="A15" s="7" t="s">
        <v>13</v>
      </c>
      <c r="B15" s="315">
        <v>3475</v>
      </c>
      <c r="C15" s="315"/>
      <c r="D15" s="315"/>
      <c r="E15" s="315"/>
      <c r="F15" s="315"/>
      <c r="G15" s="164">
        <f t="shared" si="0"/>
        <v>3475</v>
      </c>
    </row>
    <row r="16" spans="1:7" s="7" customFormat="1" ht="23.25" customHeight="1">
      <c r="A16" s="7" t="s">
        <v>14</v>
      </c>
      <c r="B16" s="315">
        <v>3387106</v>
      </c>
      <c r="C16" s="315"/>
      <c r="D16" s="315"/>
      <c r="E16" s="315"/>
      <c r="F16" s="315"/>
      <c r="G16" s="164">
        <f t="shared" si="0"/>
        <v>3387106</v>
      </c>
    </row>
    <row r="17" spans="1:7" s="7" customFormat="1" ht="23.25" customHeight="1">
      <c r="A17" s="7" t="s">
        <v>15</v>
      </c>
      <c r="B17" s="315">
        <v>11568964</v>
      </c>
      <c r="C17" s="315"/>
      <c r="D17" s="315">
        <v>124536</v>
      </c>
      <c r="E17" s="315"/>
      <c r="F17" s="315">
        <v>144000</v>
      </c>
      <c r="G17" s="164">
        <f t="shared" si="0"/>
        <v>11837500</v>
      </c>
    </row>
    <row r="18" spans="1:7" s="7" customFormat="1" ht="23.25" customHeight="1">
      <c r="A18" s="7" t="s">
        <v>106</v>
      </c>
      <c r="B18" s="315">
        <v>547945</v>
      </c>
      <c r="C18" s="315"/>
      <c r="D18" s="315"/>
      <c r="E18" s="315"/>
      <c r="F18" s="315"/>
      <c r="G18" s="164">
        <f t="shared" si="0"/>
        <v>547945</v>
      </c>
    </row>
    <row r="19" spans="1:7" s="7" customFormat="1" ht="23.25" customHeight="1">
      <c r="A19" s="7" t="s">
        <v>107</v>
      </c>
      <c r="B19" s="315">
        <v>2551397</v>
      </c>
      <c r="C19" s="315"/>
      <c r="D19" s="315">
        <v>32000</v>
      </c>
      <c r="E19" s="315"/>
      <c r="F19" s="315"/>
      <c r="G19" s="164">
        <f t="shared" si="0"/>
        <v>2583397</v>
      </c>
    </row>
    <row r="20" spans="1:7" s="7" customFormat="1" ht="23.25" customHeight="1">
      <c r="A20" s="7" t="s">
        <v>130</v>
      </c>
      <c r="B20" s="315">
        <v>0</v>
      </c>
      <c r="C20" s="315"/>
      <c r="D20" s="315"/>
      <c r="E20" s="315"/>
      <c r="F20" s="315"/>
      <c r="G20" s="164">
        <f t="shared" si="0"/>
        <v>0</v>
      </c>
    </row>
    <row r="21" spans="1:7" s="47" customFormat="1" ht="23.25" customHeight="1">
      <c r="A21" s="45" t="s">
        <v>16</v>
      </c>
      <c r="B21" s="166">
        <f>SUM(B10:B20)</f>
        <v>124851549</v>
      </c>
      <c r="C21" s="166">
        <f>+SUM(C10:C20)</f>
        <v>30157</v>
      </c>
      <c r="D21" s="166">
        <f>SUM(D10:D20)</f>
        <v>4496795</v>
      </c>
      <c r="E21" s="166">
        <f>SUM(E10:E20)</f>
        <v>1050591</v>
      </c>
      <c r="F21" s="166">
        <f>SUM(F10:F20)</f>
        <v>2465669</v>
      </c>
      <c r="G21" s="166">
        <f>SUM(G10:G20)</f>
        <v>132894761</v>
      </c>
    </row>
    <row r="22" spans="1:7" s="11" customFormat="1" ht="25.5" customHeight="1">
      <c r="A22" s="176" t="s">
        <v>108</v>
      </c>
      <c r="B22" s="177">
        <f t="shared" ref="B22:G22" si="1">+B21/$G$21</f>
        <v>0.93947683159609274</v>
      </c>
      <c r="C22" s="177">
        <f t="shared" si="1"/>
        <v>2.269239191453153E-4</v>
      </c>
      <c r="D22" s="177">
        <f t="shared" si="1"/>
        <v>3.3837263155919291E-2</v>
      </c>
      <c r="E22" s="177">
        <f t="shared" si="1"/>
        <v>7.9054357906554341E-3</v>
      </c>
      <c r="F22" s="177">
        <f t="shared" si="1"/>
        <v>1.8553545538187166E-2</v>
      </c>
      <c r="G22" s="177">
        <f t="shared" si="1"/>
        <v>1</v>
      </c>
    </row>
    <row r="23" spans="1:7" s="11" customFormat="1">
      <c r="B23" s="167"/>
      <c r="C23" s="167"/>
      <c r="D23" s="167"/>
      <c r="E23" s="91"/>
      <c r="F23" s="167"/>
      <c r="G23" s="167"/>
    </row>
    <row r="24" spans="1:7">
      <c r="F24" s="164"/>
    </row>
    <row r="25" spans="1:7">
      <c r="A25" s="3" t="s">
        <v>17</v>
      </c>
      <c r="B25" s="202">
        <v>181551133</v>
      </c>
      <c r="C25" s="202">
        <v>366278</v>
      </c>
      <c r="D25" s="202">
        <v>6273720</v>
      </c>
      <c r="E25" s="201">
        <v>69091504</v>
      </c>
      <c r="F25" s="202">
        <v>2761244</v>
      </c>
      <c r="G25" s="164">
        <f>SUM(B25:F25)</f>
        <v>260043879</v>
      </c>
    </row>
  </sheetData>
  <mergeCells count="1">
    <mergeCell ref="A5:G5"/>
  </mergeCells>
  <phoneticPr fontId="0" type="noConversion"/>
  <pageMargins left="0.5" right="0.5" top="2.21" bottom="1" header="0.511811024" footer="0.511811024"/>
  <pageSetup scale="58" orientation="portrait" r:id="rId1"/>
  <headerFooter alignWithMargins="0">
    <oddHeader>&amp;R&amp;"Maiandra GD,Normal"&amp;18ANEXO 2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G32"/>
  <sheetViews>
    <sheetView topLeftCell="A4" zoomScale="75" workbookViewId="0">
      <selection activeCell="G11" sqref="G11"/>
    </sheetView>
  </sheetViews>
  <sheetFormatPr baseColWidth="10" defaultRowHeight="12.75"/>
  <cols>
    <col min="1" max="1" width="39.85546875" style="32" customWidth="1"/>
    <col min="2" max="2" width="16.28515625" style="92" bestFit="1" customWidth="1"/>
    <col min="3" max="3" width="14" style="93" customWidth="1"/>
    <col min="4" max="4" width="13.7109375" style="93" bestFit="1" customWidth="1"/>
    <col min="5" max="6" width="16.5703125" style="94" customWidth="1"/>
    <col min="7" max="7" width="18.140625" style="80" customWidth="1"/>
    <col min="8" max="16384" width="11.42578125" style="24"/>
  </cols>
  <sheetData>
    <row r="1" spans="1:7" s="34" customFormat="1" ht="22.5" customHeight="1">
      <c r="A1" s="183" t="str">
        <f>+'ANEXO-1'!A1:G1</f>
        <v>Instituto Nacional de Fomento Cooperativo</v>
      </c>
      <c r="B1" s="33"/>
      <c r="C1" s="69"/>
      <c r="D1" s="69"/>
      <c r="E1" s="69"/>
      <c r="F1" s="69"/>
      <c r="G1" s="96"/>
    </row>
    <row r="2" spans="1:7" s="34" customFormat="1" ht="22.5" customHeight="1">
      <c r="A2" s="184" t="str">
        <f>+'ANEXO-1'!A2:G2</f>
        <v>-INFOCOOP-</v>
      </c>
      <c r="B2" s="33"/>
      <c r="C2" s="69"/>
      <c r="D2" s="69"/>
      <c r="E2" s="69"/>
      <c r="F2" s="69"/>
      <c r="G2" s="96"/>
    </row>
    <row r="3" spans="1:7" s="34" customFormat="1" ht="21" customHeight="1">
      <c r="A3" s="185"/>
      <c r="B3" s="35"/>
      <c r="C3" s="70"/>
      <c r="D3" s="70"/>
      <c r="E3" s="70"/>
      <c r="F3" s="70"/>
      <c r="G3" s="96"/>
    </row>
    <row r="4" spans="1:7" s="34" customFormat="1" ht="22.5" customHeight="1">
      <c r="A4" s="186" t="str">
        <f>+'ANEXO-1'!A4:G4</f>
        <v>Balance de Situación por Fondos</v>
      </c>
      <c r="B4" s="36"/>
      <c r="C4" s="71"/>
      <c r="D4" s="71"/>
      <c r="E4" s="71"/>
      <c r="F4" s="71"/>
      <c r="G4" s="96"/>
    </row>
    <row r="5" spans="1:7" ht="22.5" customHeight="1">
      <c r="A5" s="197" t="str">
        <f>+ACTIVO!A14</f>
        <v>Al 30 de junio de 2019</v>
      </c>
      <c r="B5" s="25"/>
      <c r="C5" s="72"/>
      <c r="D5" s="72"/>
      <c r="E5" s="73"/>
      <c r="F5" s="73"/>
      <c r="G5" s="96"/>
    </row>
    <row r="6" spans="1:7" ht="22.5" customHeight="1">
      <c r="A6" s="198" t="str">
        <f>+'ANEXO-1'!A6:G6</f>
        <v>(Miles de colones)</v>
      </c>
      <c r="B6" s="25"/>
      <c r="C6" s="72"/>
      <c r="D6" s="72"/>
      <c r="E6" s="73"/>
      <c r="F6" s="73"/>
      <c r="G6" s="96"/>
    </row>
    <row r="7" spans="1:7" ht="22.5" customHeight="1">
      <c r="A7" s="25"/>
      <c r="B7" s="25"/>
      <c r="C7" s="72"/>
      <c r="D7" s="72"/>
      <c r="E7" s="73" t="s">
        <v>18</v>
      </c>
      <c r="F7" s="73"/>
      <c r="G7" s="96"/>
    </row>
    <row r="8" spans="1:7" ht="22.5" customHeight="1">
      <c r="A8" s="27" t="s">
        <v>20</v>
      </c>
      <c r="B8" s="165" t="s">
        <v>103</v>
      </c>
      <c r="C8" s="165" t="s">
        <v>100</v>
      </c>
      <c r="D8" s="165" t="s">
        <v>102</v>
      </c>
      <c r="E8" s="203" t="s">
        <v>101</v>
      </c>
      <c r="F8" s="165" t="s">
        <v>118</v>
      </c>
      <c r="G8" s="51" t="s">
        <v>104</v>
      </c>
    </row>
    <row r="9" spans="1:7" ht="22.5" customHeight="1">
      <c r="A9" s="27" t="s">
        <v>21</v>
      </c>
      <c r="B9" s="83"/>
      <c r="C9" s="84"/>
      <c r="D9" s="84"/>
      <c r="E9" s="81"/>
      <c r="F9" s="83"/>
      <c r="G9" s="172"/>
    </row>
    <row r="10" spans="1:7" ht="22.5" customHeight="1">
      <c r="A10" s="30" t="s">
        <v>22</v>
      </c>
      <c r="B10" s="315">
        <v>1081225</v>
      </c>
      <c r="C10" s="315">
        <v>3914</v>
      </c>
      <c r="D10" s="315">
        <v>17988</v>
      </c>
      <c r="E10" s="315">
        <v>357</v>
      </c>
      <c r="F10" s="315">
        <v>64404</v>
      </c>
      <c r="G10" s="87">
        <f t="shared" ref="G10:G22" si="0">SUM(B10:F10)</f>
        <v>1167888</v>
      </c>
    </row>
    <row r="11" spans="1:7" ht="22.5" customHeight="1">
      <c r="A11" s="30" t="s">
        <v>23</v>
      </c>
      <c r="B11" s="315">
        <v>762386</v>
      </c>
      <c r="C11" s="315"/>
      <c r="D11" s="315"/>
      <c r="E11" s="315"/>
      <c r="F11" s="315"/>
      <c r="G11" s="87">
        <f t="shared" si="0"/>
        <v>762386</v>
      </c>
    </row>
    <row r="12" spans="1:7" ht="22.5" customHeight="1">
      <c r="A12" s="30" t="s">
        <v>24</v>
      </c>
      <c r="B12" s="315">
        <v>2551397</v>
      </c>
      <c r="C12" s="315"/>
      <c r="D12" s="315">
        <v>32000</v>
      </c>
      <c r="E12" s="315"/>
      <c r="F12" s="315"/>
      <c r="G12" s="87">
        <f t="shared" si="0"/>
        <v>2583397</v>
      </c>
    </row>
    <row r="13" spans="1:7" s="170" customFormat="1" ht="22.5" customHeight="1">
      <c r="A13" s="169" t="s">
        <v>25</v>
      </c>
      <c r="B13" s="168">
        <f>SUM(B10:B12)</f>
        <v>4395008</v>
      </c>
      <c r="C13" s="168">
        <f>SUM(C10:C12)</f>
        <v>3914</v>
      </c>
      <c r="D13" s="168">
        <f>SUM(D10:D12)</f>
        <v>49988</v>
      </c>
      <c r="E13" s="168">
        <f>SUM(E10:E12)</f>
        <v>357</v>
      </c>
      <c r="F13" s="168">
        <f>SUM(F10:F12)</f>
        <v>64404</v>
      </c>
      <c r="G13" s="87">
        <f t="shared" si="0"/>
        <v>4513671</v>
      </c>
    </row>
    <row r="14" spans="1:7" ht="22.5" customHeight="1">
      <c r="A14" s="27" t="s">
        <v>26</v>
      </c>
      <c r="B14" s="86"/>
      <c r="C14" s="85"/>
      <c r="D14" s="85"/>
      <c r="E14" s="87"/>
      <c r="F14" s="86"/>
      <c r="G14" s="87">
        <f t="shared" si="0"/>
        <v>0</v>
      </c>
    </row>
    <row r="15" spans="1:7" ht="22.5" customHeight="1">
      <c r="A15" s="30" t="s">
        <v>27</v>
      </c>
      <c r="B15" s="315">
        <v>112462028</v>
      </c>
      <c r="C15" s="315"/>
      <c r="D15" s="315">
        <v>580661</v>
      </c>
      <c r="E15" s="315">
        <v>43000</v>
      </c>
      <c r="F15" s="315">
        <v>215000</v>
      </c>
      <c r="G15" s="87">
        <f t="shared" si="0"/>
        <v>113300689</v>
      </c>
    </row>
    <row r="16" spans="1:7" s="34" customFormat="1" ht="22.5" customHeight="1">
      <c r="A16" s="23" t="s">
        <v>28</v>
      </c>
      <c r="B16" s="315">
        <v>20509211</v>
      </c>
      <c r="C16" s="315">
        <v>26243</v>
      </c>
      <c r="D16" s="315">
        <v>4607224</v>
      </c>
      <c r="E16" s="315">
        <v>1129063</v>
      </c>
      <c r="F16" s="315">
        <v>2233087</v>
      </c>
      <c r="G16" s="87">
        <f t="shared" si="0"/>
        <v>28504828</v>
      </c>
    </row>
    <row r="17" spans="1:7" ht="22.5" customHeight="1">
      <c r="A17" s="30" t="s">
        <v>29</v>
      </c>
      <c r="B17" s="315">
        <v>70242</v>
      </c>
      <c r="C17" s="315"/>
      <c r="D17" s="315"/>
      <c r="E17" s="315"/>
      <c r="F17" s="315"/>
      <c r="G17" s="87">
        <f t="shared" si="0"/>
        <v>70242</v>
      </c>
    </row>
    <row r="18" spans="1:7" ht="22.5" customHeight="1">
      <c r="A18" s="30" t="s">
        <v>30</v>
      </c>
      <c r="B18" s="315">
        <v>1251912</v>
      </c>
      <c r="C18" s="315"/>
      <c r="D18" s="315"/>
      <c r="E18" s="315"/>
      <c r="F18" s="315"/>
      <c r="G18" s="87">
        <f t="shared" si="0"/>
        <v>1251912</v>
      </c>
    </row>
    <row r="19" spans="1:7" ht="22.5" customHeight="1">
      <c r="A19" s="30" t="s">
        <v>31</v>
      </c>
      <c r="B19" s="315">
        <v>55993</v>
      </c>
      <c r="C19" s="315"/>
      <c r="D19" s="315"/>
      <c r="E19" s="315"/>
      <c r="F19" s="315">
        <v>153356</v>
      </c>
      <c r="G19" s="87">
        <f t="shared" si="0"/>
        <v>209349</v>
      </c>
    </row>
    <row r="20" spans="1:7" ht="22.5" customHeight="1">
      <c r="A20" s="30" t="s">
        <v>156</v>
      </c>
      <c r="B20" s="128">
        <v>-1876698</v>
      </c>
      <c r="C20" s="128"/>
      <c r="D20" s="128">
        <v>-277590</v>
      </c>
      <c r="E20" s="128">
        <v>-2285</v>
      </c>
      <c r="F20" s="128"/>
      <c r="G20" s="87">
        <f t="shared" si="0"/>
        <v>-2156573</v>
      </c>
    </row>
    <row r="21" spans="1:7" ht="22.5" customHeight="1">
      <c r="A21" s="365" t="s">
        <v>247</v>
      </c>
      <c r="B21" s="128">
        <v>-21593726</v>
      </c>
      <c r="C21" s="128"/>
      <c r="D21" s="128">
        <v>-614672</v>
      </c>
      <c r="E21" s="128">
        <v>-167927</v>
      </c>
      <c r="F21" s="128">
        <v>-288091</v>
      </c>
      <c r="G21" s="87">
        <f>SUM(B21:F21)</f>
        <v>-22664416</v>
      </c>
    </row>
    <row r="22" spans="1:7" ht="22.5" customHeight="1" thickBot="1">
      <c r="A22" s="171" t="s">
        <v>113</v>
      </c>
      <c r="B22" s="251">
        <f>+'ANEXO 2'!B38</f>
        <v>9577579</v>
      </c>
      <c r="C22" s="316">
        <f>+'ANEXO 2'!C38</f>
        <v>0</v>
      </c>
      <c r="D22" s="251">
        <f>+'ANEXO 2'!D38</f>
        <v>151184</v>
      </c>
      <c r="E22" s="251">
        <f>+'ANEXO 2'!E38</f>
        <v>48383</v>
      </c>
      <c r="F22" s="316">
        <f>+'ANEXO 2'!F38</f>
        <v>87913</v>
      </c>
      <c r="G22" s="248">
        <f t="shared" si="0"/>
        <v>9865059</v>
      </c>
    </row>
    <row r="23" spans="1:7" ht="22.5" customHeight="1">
      <c r="A23" s="171"/>
      <c r="B23" s="250"/>
      <c r="C23" s="250"/>
      <c r="D23" s="250"/>
      <c r="E23" s="250"/>
      <c r="F23" s="250"/>
      <c r="G23" s="249"/>
    </row>
    <row r="24" spans="1:7" s="42" customFormat="1" ht="15" customHeight="1" thickBot="1">
      <c r="A24" s="37" t="s">
        <v>33</v>
      </c>
      <c r="B24" s="168">
        <f>SUM(B15:B22)</f>
        <v>120456541</v>
      </c>
      <c r="C24" s="168">
        <f>SUM(C15:C23)</f>
        <v>26243</v>
      </c>
      <c r="D24" s="168">
        <f>SUM(D15:D23)</f>
        <v>4446807</v>
      </c>
      <c r="E24" s="168">
        <f>SUM(E15:E23)</f>
        <v>1050234</v>
      </c>
      <c r="F24" s="168">
        <f>SUM(F15:F23)</f>
        <v>2401265</v>
      </c>
      <c r="G24" s="247">
        <f>SUM(B24:F24)</f>
        <v>128381090</v>
      </c>
    </row>
    <row r="25" spans="1:7" s="42" customFormat="1" ht="15" customHeight="1">
      <c r="A25" s="37"/>
      <c r="B25" s="129"/>
      <c r="C25" s="129"/>
      <c r="D25" s="129"/>
      <c r="E25" s="129"/>
      <c r="F25" s="129"/>
      <c r="G25" s="245">
        <f>SUM(B25:F25)</f>
        <v>0</v>
      </c>
    </row>
    <row r="26" spans="1:7" s="42" customFormat="1" ht="18" customHeight="1" thickBot="1">
      <c r="A26" s="37" t="s">
        <v>34</v>
      </c>
      <c r="B26" s="88">
        <f>+B13+B24</f>
        <v>124851549</v>
      </c>
      <c r="C26" s="88">
        <f>+C13+C24</f>
        <v>30157</v>
      </c>
      <c r="D26" s="88">
        <f>+D13+D24</f>
        <v>4496795</v>
      </c>
      <c r="E26" s="88">
        <f>+E13+E24</f>
        <v>1050591</v>
      </c>
      <c r="F26" s="88">
        <f>+F13+F24</f>
        <v>2465669</v>
      </c>
      <c r="G26" s="247">
        <f>SUM(B26:F26)</f>
        <v>132894761</v>
      </c>
    </row>
    <row r="27" spans="1:7" ht="15.75">
      <c r="A27" s="31"/>
      <c r="B27" s="89"/>
      <c r="C27" s="90"/>
      <c r="D27" s="90"/>
      <c r="E27" s="91"/>
      <c r="F27" s="89"/>
      <c r="G27" s="129"/>
    </row>
    <row r="28" spans="1:7" ht="16.5" thickBot="1">
      <c r="A28" s="37" t="s">
        <v>109</v>
      </c>
      <c r="B28" s="162">
        <f>+B26/$G$26</f>
        <v>0.93947683159609274</v>
      </c>
      <c r="C28" s="162">
        <f>+C26/$G$26</f>
        <v>2.269239191453153E-4</v>
      </c>
      <c r="D28" s="162">
        <f>+D26/$G$26</f>
        <v>3.3837263155919291E-2</v>
      </c>
      <c r="E28" s="162">
        <f>+E26/$G$26</f>
        <v>7.9054357906554341E-3</v>
      </c>
      <c r="F28" s="162">
        <f>+F26/$G$26</f>
        <v>1.8553545538187166E-2</v>
      </c>
      <c r="G28" s="246">
        <f>SUM(B28:F28)</f>
        <v>1</v>
      </c>
    </row>
    <row r="29" spans="1:7">
      <c r="F29" s="92"/>
    </row>
    <row r="30" spans="1:7">
      <c r="B30" s="106"/>
      <c r="F30" s="106"/>
    </row>
    <row r="31" spans="1:7" ht="15.75">
      <c r="A31" s="3" t="s">
        <v>35</v>
      </c>
      <c r="B31" s="202">
        <f>+'ANEXO-1'!B25</f>
        <v>181551133</v>
      </c>
      <c r="C31" s="202">
        <f>+'ANEXO-1'!C25</f>
        <v>366278</v>
      </c>
      <c r="D31" s="202">
        <f>+'ANEXO-1'!D25</f>
        <v>6273720</v>
      </c>
      <c r="E31" s="201">
        <f>+'ANEXO-1'!E25</f>
        <v>69091504</v>
      </c>
      <c r="F31" s="202">
        <f>+'ANEXO-1'!F25</f>
        <v>2761244</v>
      </c>
      <c r="G31" s="236">
        <f>SUM(B31:F31)</f>
        <v>260043879</v>
      </c>
    </row>
    <row r="32" spans="1:7">
      <c r="A32" s="32">
        <v>2</v>
      </c>
    </row>
  </sheetData>
  <phoneticPr fontId="0" type="noConversion"/>
  <pageMargins left="0.5" right="0.5" top="1.5" bottom="1" header="0.511811024" footer="0.511811024"/>
  <pageSetup scale="72" orientation="portrait" horizontalDpi="360" verticalDpi="360" r:id="rId1"/>
  <headerFooter alignWithMargins="0">
    <oddHeader>&amp;R&amp;"Maiandra GD,Normal"&amp;18ANEXO 2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I79"/>
  <sheetViews>
    <sheetView zoomScale="75" workbookViewId="0">
      <selection activeCell="E14" sqref="E14"/>
    </sheetView>
  </sheetViews>
  <sheetFormatPr baseColWidth="10" defaultRowHeight="12.75"/>
  <cols>
    <col min="1" max="1" width="35.140625" customWidth="1"/>
    <col min="2" max="2" width="14.28515625" bestFit="1" customWidth="1"/>
    <col min="3" max="3" width="12.28515625" customWidth="1"/>
    <col min="4" max="4" width="13.42578125" customWidth="1"/>
    <col min="5" max="5" width="13.7109375" customWidth="1"/>
    <col min="6" max="6" width="16" customWidth="1"/>
    <col min="7" max="7" width="14.28515625" bestFit="1" customWidth="1"/>
    <col min="8" max="8" width="3.42578125" customWidth="1"/>
  </cols>
  <sheetData>
    <row r="1" spans="1:7" ht="18.75">
      <c r="A1" s="190" t="str">
        <f>+'ANEXO-1'!A1:G1</f>
        <v>Instituto Nacional de Fomento Cooperativo</v>
      </c>
      <c r="B1" s="9"/>
      <c r="C1" s="9"/>
      <c r="D1" s="9"/>
      <c r="E1" s="33"/>
      <c r="F1" s="33"/>
      <c r="G1" s="4"/>
    </row>
    <row r="2" spans="1:7" ht="18.75">
      <c r="A2" s="191" t="str">
        <f>+'ANEXO-1.1'!A2</f>
        <v>-INFOCOOP-</v>
      </c>
      <c r="B2" s="9"/>
      <c r="C2" s="9"/>
      <c r="D2" s="9"/>
      <c r="E2" s="33"/>
      <c r="F2" s="33"/>
      <c r="G2" s="4"/>
    </row>
    <row r="3" spans="1:7" ht="15">
      <c r="A3" s="192"/>
      <c r="B3" s="5"/>
      <c r="C3" s="5"/>
      <c r="D3" s="5"/>
      <c r="E3" s="35"/>
      <c r="F3" s="35"/>
      <c r="G3" s="4"/>
    </row>
    <row r="4" spans="1:7" ht="23.25">
      <c r="A4" s="199" t="s">
        <v>112</v>
      </c>
      <c r="B4" s="12"/>
      <c r="C4" s="12"/>
      <c r="D4" s="12"/>
      <c r="E4" s="36"/>
      <c r="F4" s="36"/>
      <c r="G4" s="4"/>
    </row>
    <row r="5" spans="1:7" s="24" customFormat="1" ht="23.25">
      <c r="A5" s="197" t="str">
        <f>+RESULTADOS!A5</f>
        <v>Del 01 de enero al 30 de junio del 2019</v>
      </c>
      <c r="B5" s="25"/>
      <c r="C5" s="25"/>
      <c r="D5" s="25"/>
      <c r="E5" s="25"/>
      <c r="F5" s="25"/>
      <c r="G5" s="39"/>
    </row>
    <row r="6" spans="1:7" ht="15.75">
      <c r="A6" s="198"/>
      <c r="B6" s="25"/>
      <c r="C6" s="25"/>
      <c r="D6" s="25"/>
      <c r="E6" s="49"/>
      <c r="F6" s="49"/>
      <c r="G6" s="4"/>
    </row>
    <row r="7" spans="1:7" ht="15.75">
      <c r="A7" s="198" t="str">
        <f>+ACTIVO!A16</f>
        <v>(Miles de colones)</v>
      </c>
      <c r="B7" s="25"/>
      <c r="C7" s="25"/>
      <c r="D7" s="25"/>
      <c r="E7" s="49"/>
      <c r="F7" s="49"/>
      <c r="G7" s="4"/>
    </row>
    <row r="8" spans="1:7" ht="15.75">
      <c r="A8" s="13"/>
      <c r="B8" s="13"/>
      <c r="C8" s="13"/>
      <c r="D8" s="13"/>
      <c r="E8" s="50"/>
      <c r="F8" s="50"/>
    </row>
    <row r="9" spans="1:7" ht="19.5">
      <c r="A9" s="16"/>
      <c r="B9" s="165" t="s">
        <v>103</v>
      </c>
      <c r="C9" s="165" t="s">
        <v>100</v>
      </c>
      <c r="D9" s="165" t="s">
        <v>102</v>
      </c>
      <c r="E9" s="165" t="s">
        <v>101</v>
      </c>
      <c r="F9" s="165" t="s">
        <v>117</v>
      </c>
      <c r="G9" s="95" t="s">
        <v>104</v>
      </c>
    </row>
    <row r="10" spans="1:7" ht="19.5">
      <c r="A10" s="52" t="s">
        <v>38</v>
      </c>
    </row>
    <row r="11" spans="1:7">
      <c r="B11" s="54"/>
      <c r="C11" s="54"/>
      <c r="D11" s="54"/>
      <c r="E11" s="54"/>
      <c r="F11" s="54"/>
      <c r="G11" s="54"/>
    </row>
    <row r="12" spans="1:7">
      <c r="A12" t="s">
        <v>39</v>
      </c>
      <c r="B12" s="283">
        <v>5021964</v>
      </c>
      <c r="C12" s="283"/>
      <c r="D12" s="283">
        <v>144970</v>
      </c>
      <c r="E12" s="283">
        <v>29635</v>
      </c>
      <c r="F12" s="283">
        <v>48268</v>
      </c>
      <c r="G12" s="54">
        <f>+SUM(B12:F12)</f>
        <v>5244837</v>
      </c>
    </row>
    <row r="13" spans="1:7">
      <c r="A13" t="s">
        <v>40</v>
      </c>
      <c r="B13" s="283">
        <v>248165</v>
      </c>
      <c r="C13" s="283"/>
      <c r="D13" s="283">
        <v>4946</v>
      </c>
      <c r="E13" s="283">
        <v>18728</v>
      </c>
      <c r="F13" s="283">
        <v>49558</v>
      </c>
      <c r="G13" s="54">
        <f>+SUM(B13:F13)</f>
        <v>321397</v>
      </c>
    </row>
    <row r="14" spans="1:7">
      <c r="A14" t="s">
        <v>41</v>
      </c>
      <c r="B14" s="283">
        <v>32681</v>
      </c>
      <c r="C14" s="283"/>
      <c r="D14" s="283">
        <v>1268</v>
      </c>
      <c r="E14" s="283">
        <v>20</v>
      </c>
      <c r="F14" s="283"/>
      <c r="G14" s="54">
        <f>+SUM(B14:F14)</f>
        <v>33969</v>
      </c>
    </row>
    <row r="15" spans="1:7">
      <c r="B15" s="55"/>
      <c r="C15" s="55"/>
      <c r="D15" s="55"/>
      <c r="E15" s="55"/>
      <c r="F15" s="55"/>
      <c r="G15" s="54" t="s">
        <v>18</v>
      </c>
    </row>
    <row r="16" spans="1:7" s="1" customFormat="1">
      <c r="A16" s="53" t="s">
        <v>42</v>
      </c>
      <c r="B16" s="56">
        <f>SUM(B12:B14)</f>
        <v>5302810</v>
      </c>
      <c r="C16" s="56">
        <f>SUM(C12:C14)</f>
        <v>0</v>
      </c>
      <c r="D16" s="56">
        <f>SUM(D12:D14)</f>
        <v>151184</v>
      </c>
      <c r="E16" s="56">
        <f>SUM(E12:E14)</f>
        <v>48383</v>
      </c>
      <c r="F16" s="56">
        <f>SUM(F12:F14)</f>
        <v>97826</v>
      </c>
      <c r="G16" s="54">
        <f>+SUM(B16:F16)</f>
        <v>5600203</v>
      </c>
    </row>
    <row r="17" spans="1:9">
      <c r="B17" s="54"/>
      <c r="C17" s="54"/>
      <c r="D17" s="54"/>
      <c r="E17" s="54"/>
      <c r="F17" s="54"/>
      <c r="G17" s="54"/>
    </row>
    <row r="18" spans="1:9" ht="19.5">
      <c r="A18" s="52" t="s">
        <v>43</v>
      </c>
      <c r="B18" s="54"/>
      <c r="C18" s="54"/>
      <c r="D18" s="54"/>
      <c r="E18" s="54"/>
      <c r="F18" s="54"/>
      <c r="G18" s="54"/>
    </row>
    <row r="19" spans="1:9">
      <c r="B19" s="54"/>
      <c r="C19" s="54"/>
      <c r="D19" s="54"/>
      <c r="E19" s="54"/>
      <c r="F19" s="54"/>
      <c r="G19" s="54"/>
    </row>
    <row r="20" spans="1:9">
      <c r="A20" t="s">
        <v>110</v>
      </c>
      <c r="B20" s="283">
        <v>1555005</v>
      </c>
      <c r="C20" s="283"/>
      <c r="D20" s="283"/>
      <c r="E20" s="283"/>
      <c r="F20" s="283"/>
      <c r="G20" s="54">
        <f>+SUM(B20:F20)</f>
        <v>1555005</v>
      </c>
    </row>
    <row r="21" spans="1:9">
      <c r="A21" t="s">
        <v>45</v>
      </c>
      <c r="B21" s="283">
        <v>1222165</v>
      </c>
      <c r="C21" s="283"/>
      <c r="D21" s="283"/>
      <c r="E21" s="283"/>
      <c r="F21" s="283">
        <v>9913</v>
      </c>
      <c r="G21" s="54">
        <f>+SUM(B21:F21)</f>
        <v>1232078</v>
      </c>
      <c r="I21" s="54" t="s">
        <v>18</v>
      </c>
    </row>
    <row r="22" spans="1:9">
      <c r="A22" t="s">
        <v>46</v>
      </c>
      <c r="B22" s="317"/>
      <c r="C22" s="283"/>
      <c r="D22" s="283"/>
      <c r="E22" s="283"/>
      <c r="F22" s="283"/>
      <c r="G22" s="54">
        <f>+SUM(B22:F22)</f>
        <v>0</v>
      </c>
    </row>
    <row r="23" spans="1:9">
      <c r="A23" t="s">
        <v>111</v>
      </c>
      <c r="B23" s="285"/>
      <c r="C23" s="285"/>
      <c r="D23" s="285"/>
      <c r="E23" s="285"/>
      <c r="F23" s="285"/>
      <c r="G23" s="54"/>
    </row>
    <row r="24" spans="1:9">
      <c r="A24" t="s">
        <v>48</v>
      </c>
      <c r="B24" s="283"/>
      <c r="C24" s="283"/>
      <c r="D24" s="283"/>
      <c r="E24" s="283"/>
      <c r="F24" s="283"/>
      <c r="G24" s="54">
        <f>+SUM(B24:F24)</f>
        <v>0</v>
      </c>
    </row>
    <row r="25" spans="1:9">
      <c r="A25" t="s">
        <v>49</v>
      </c>
      <c r="B25" s="283">
        <v>57368</v>
      </c>
      <c r="C25" s="283"/>
      <c r="D25" s="283"/>
      <c r="E25" s="283"/>
      <c r="F25" s="283"/>
      <c r="G25" s="54">
        <f>+SUM(B25:F25)</f>
        <v>57368</v>
      </c>
    </row>
    <row r="26" spans="1:9">
      <c r="A26" t="s">
        <v>50</v>
      </c>
      <c r="B26" s="283">
        <v>48061</v>
      </c>
      <c r="C26" s="318"/>
      <c r="D26" s="318"/>
      <c r="E26" s="318"/>
      <c r="F26" s="318"/>
      <c r="G26" s="54">
        <f>+SUM(B26:F26)</f>
        <v>48061</v>
      </c>
    </row>
    <row r="27" spans="1:9" s="1" customFormat="1">
      <c r="A27" s="53" t="s">
        <v>51</v>
      </c>
      <c r="B27" s="56">
        <f>SUM(B20:B26)</f>
        <v>2882599</v>
      </c>
      <c r="C27" s="56">
        <f>SUM(C20:C26)</f>
        <v>0</v>
      </c>
      <c r="D27" s="56">
        <f>SUM(D20:D26)</f>
        <v>0</v>
      </c>
      <c r="E27" s="56">
        <f>SUM(E20:E26)</f>
        <v>0</v>
      </c>
      <c r="F27" s="56">
        <f>SUM(F20:F26)</f>
        <v>9913</v>
      </c>
      <c r="G27" s="54">
        <f>+SUM(B27:F27)</f>
        <v>2892512</v>
      </c>
    </row>
    <row r="28" spans="1:9" s="1" customFormat="1">
      <c r="A28" s="53" t="s">
        <v>52</v>
      </c>
      <c r="B28" s="56">
        <f t="shared" ref="B28:G28" si="0">+B16-B27</f>
        <v>2420211</v>
      </c>
      <c r="C28" s="56">
        <f t="shared" si="0"/>
        <v>0</v>
      </c>
      <c r="D28" s="56">
        <f t="shared" si="0"/>
        <v>151184</v>
      </c>
      <c r="E28" s="56">
        <f t="shared" si="0"/>
        <v>48383</v>
      </c>
      <c r="F28" s="56">
        <f t="shared" si="0"/>
        <v>87913</v>
      </c>
      <c r="G28" s="56">
        <f t="shared" si="0"/>
        <v>2707691</v>
      </c>
    </row>
    <row r="29" spans="1:9">
      <c r="B29" s="54"/>
      <c r="C29" s="54"/>
      <c r="D29" s="54"/>
      <c r="E29" s="54"/>
      <c r="F29" s="54"/>
      <c r="G29" s="54"/>
    </row>
    <row r="30" spans="1:9" ht="19.5">
      <c r="A30" s="52" t="s">
        <v>41</v>
      </c>
      <c r="B30" s="54"/>
      <c r="C30" s="54"/>
      <c r="D30" s="54"/>
      <c r="E30" s="54"/>
      <c r="F30" s="54"/>
      <c r="G30" s="54"/>
    </row>
    <row r="31" spans="1:9">
      <c r="B31" s="54"/>
      <c r="C31" s="54"/>
      <c r="D31" s="54"/>
      <c r="E31" s="54"/>
      <c r="F31" s="54"/>
      <c r="G31" s="54"/>
    </row>
    <row r="32" spans="1:9">
      <c r="A32" s="366" t="s">
        <v>248</v>
      </c>
      <c r="B32" s="283">
        <v>1530440</v>
      </c>
      <c r="C32" s="283"/>
      <c r="D32" s="283"/>
      <c r="E32" s="283"/>
      <c r="F32" s="283"/>
      <c r="G32" s="54">
        <f>+SUM(B32:F32)</f>
        <v>1530440</v>
      </c>
    </row>
    <row r="33" spans="1:7">
      <c r="A33" s="366" t="str">
        <f>+RESULTADOS!A32</f>
        <v>INGRESOS PROVISIÓN VACACIONES</v>
      </c>
      <c r="B33" s="283">
        <v>24975</v>
      </c>
      <c r="C33" s="283"/>
      <c r="D33" s="283"/>
      <c r="E33" s="283"/>
      <c r="F33" s="283"/>
      <c r="G33" s="54">
        <f>+SUM(B33:F33)</f>
        <v>24975</v>
      </c>
    </row>
    <row r="34" spans="1:7">
      <c r="A34" t="s">
        <v>47</v>
      </c>
      <c r="B34" s="283">
        <v>-718575</v>
      </c>
      <c r="C34" s="283"/>
      <c r="D34" s="283"/>
      <c r="E34" s="283"/>
      <c r="F34" s="283"/>
      <c r="G34" s="54">
        <f>+SUM(B34:F34)</f>
        <v>-718575</v>
      </c>
    </row>
    <row r="35" spans="1:7">
      <c r="A35" t="s">
        <v>53</v>
      </c>
      <c r="B35" s="283"/>
      <c r="C35" s="283"/>
      <c r="D35" s="283"/>
      <c r="E35" s="283"/>
      <c r="F35" s="283"/>
      <c r="G35" s="54">
        <f>SUM(B35:E35)</f>
        <v>0</v>
      </c>
    </row>
    <row r="36" spans="1:7">
      <c r="A36" t="s">
        <v>116</v>
      </c>
      <c r="B36" s="283">
        <v>6320528</v>
      </c>
      <c r="C36" s="283"/>
      <c r="D36" s="283"/>
      <c r="E36" s="283"/>
      <c r="F36" s="283"/>
      <c r="G36" s="54">
        <f>+SUM(B36:F36)</f>
        <v>6320528</v>
      </c>
    </row>
    <row r="37" spans="1:7" s="1" customFormat="1">
      <c r="A37" s="53" t="s">
        <v>54</v>
      </c>
      <c r="B37" s="56">
        <f>SUM(B32:B36)</f>
        <v>7157368</v>
      </c>
      <c r="C37" s="56">
        <f>+C35+C36+C32</f>
        <v>0</v>
      </c>
      <c r="D37" s="56">
        <f>+D35+D36+D32</f>
        <v>0</v>
      </c>
      <c r="E37" s="56">
        <f>+E35+E36+E32</f>
        <v>0</v>
      </c>
      <c r="F37" s="56">
        <f>+F35+F36+F32</f>
        <v>0</v>
      </c>
      <c r="G37" s="56">
        <f>SUM(G32:G36)</f>
        <v>7157368</v>
      </c>
    </row>
    <row r="38" spans="1:7" s="1" customFormat="1">
      <c r="A38" s="53" t="s">
        <v>55</v>
      </c>
      <c r="B38" s="56">
        <f t="shared" ref="B38:G38" si="1">+B28+B37</f>
        <v>9577579</v>
      </c>
      <c r="C38" s="56">
        <f t="shared" si="1"/>
        <v>0</v>
      </c>
      <c r="D38" s="56">
        <f t="shared" si="1"/>
        <v>151184</v>
      </c>
      <c r="E38" s="56">
        <f t="shared" si="1"/>
        <v>48383</v>
      </c>
      <c r="F38" s="56">
        <f t="shared" si="1"/>
        <v>87913</v>
      </c>
      <c r="G38" s="56">
        <f t="shared" si="1"/>
        <v>9865059</v>
      </c>
    </row>
    <row r="39" spans="1:7">
      <c r="B39" s="54"/>
      <c r="C39" s="54"/>
      <c r="D39" s="54"/>
      <c r="E39" s="54"/>
      <c r="F39" s="54"/>
      <c r="G39" s="54"/>
    </row>
    <row r="40" spans="1:7">
      <c r="B40" s="54" t="s">
        <v>18</v>
      </c>
      <c r="C40" s="54"/>
      <c r="D40" s="54"/>
      <c r="E40" s="54"/>
      <c r="F40" s="54"/>
      <c r="G40" s="54"/>
    </row>
    <row r="41" spans="1:7">
      <c r="B41" s="54"/>
      <c r="C41" s="54"/>
      <c r="D41" s="54"/>
      <c r="E41" s="54"/>
      <c r="F41" s="54"/>
      <c r="G41" s="54"/>
    </row>
    <row r="42" spans="1:7">
      <c r="B42" s="54"/>
      <c r="C42" s="54"/>
      <c r="D42" s="54"/>
      <c r="E42" s="54"/>
      <c r="F42" s="54"/>
      <c r="G42" s="54"/>
    </row>
    <row r="43" spans="1:7">
      <c r="B43" s="54"/>
      <c r="C43" s="54"/>
      <c r="D43" s="54"/>
      <c r="E43" s="54"/>
      <c r="F43" s="54"/>
      <c r="G43" s="54"/>
    </row>
    <row r="44" spans="1:7">
      <c r="B44" s="54"/>
      <c r="C44" s="54"/>
      <c r="D44" s="54"/>
      <c r="E44" s="54"/>
      <c r="F44" s="54"/>
      <c r="G44" s="54"/>
    </row>
    <row r="45" spans="1:7">
      <c r="B45" s="54"/>
      <c r="C45" s="54"/>
      <c r="D45" s="54"/>
      <c r="E45" s="54"/>
      <c r="F45" s="54"/>
      <c r="G45" s="54"/>
    </row>
    <row r="46" spans="1:7">
      <c r="B46" s="54"/>
      <c r="C46" s="54"/>
      <c r="D46" s="54"/>
      <c r="E46" s="54"/>
      <c r="F46" s="54"/>
      <c r="G46" s="54"/>
    </row>
    <row r="47" spans="1:7">
      <c r="B47" s="54"/>
      <c r="C47" s="54"/>
      <c r="D47" s="54"/>
      <c r="E47" s="54"/>
      <c r="F47" s="54"/>
      <c r="G47" s="54"/>
    </row>
    <row r="48" spans="1:7">
      <c r="B48" s="54"/>
      <c r="C48" s="54"/>
      <c r="D48" s="54"/>
      <c r="E48" s="54"/>
      <c r="F48" s="54"/>
      <c r="G48" s="54"/>
    </row>
    <row r="49" spans="2:7">
      <c r="B49" s="54"/>
      <c r="C49" s="54"/>
      <c r="D49" s="54"/>
      <c r="E49" s="54"/>
      <c r="F49" s="54"/>
      <c r="G49" s="54"/>
    </row>
    <row r="50" spans="2:7">
      <c r="B50" s="54"/>
      <c r="C50" s="54"/>
      <c r="D50" s="54"/>
      <c r="E50" s="54"/>
      <c r="F50" s="54"/>
      <c r="G50" s="54"/>
    </row>
    <row r="51" spans="2:7">
      <c r="B51" s="54"/>
      <c r="C51" s="54"/>
      <c r="D51" s="54"/>
      <c r="E51" s="54"/>
      <c r="F51" s="54"/>
      <c r="G51" s="54"/>
    </row>
    <row r="52" spans="2:7">
      <c r="B52" s="54"/>
      <c r="C52" s="54"/>
      <c r="D52" s="54"/>
      <c r="E52" s="54"/>
      <c r="F52" s="54"/>
      <c r="G52" s="54"/>
    </row>
    <row r="53" spans="2:7">
      <c r="B53" s="54"/>
      <c r="C53" s="54"/>
      <c r="D53" s="54"/>
      <c r="E53" s="54"/>
      <c r="F53" s="54"/>
      <c r="G53" s="54"/>
    </row>
    <row r="54" spans="2:7">
      <c r="B54" s="54"/>
      <c r="C54" s="54"/>
      <c r="D54" s="54"/>
      <c r="E54" s="54"/>
      <c r="F54" s="54"/>
      <c r="G54" s="54"/>
    </row>
    <row r="55" spans="2:7">
      <c r="B55" s="54"/>
      <c r="C55" s="54"/>
      <c r="D55" s="54"/>
      <c r="E55" s="54"/>
      <c r="F55" s="54"/>
      <c r="G55" s="54"/>
    </row>
    <row r="56" spans="2:7">
      <c r="B56" s="54"/>
      <c r="C56" s="54"/>
      <c r="D56" s="54"/>
      <c r="E56" s="54"/>
      <c r="F56" s="54"/>
      <c r="G56" s="54"/>
    </row>
    <row r="57" spans="2:7">
      <c r="B57" s="54"/>
      <c r="C57" s="54"/>
      <c r="D57" s="54"/>
      <c r="E57" s="54"/>
      <c r="F57" s="54"/>
      <c r="G57" s="54"/>
    </row>
    <row r="58" spans="2:7">
      <c r="B58" s="54"/>
      <c r="C58" s="54"/>
      <c r="D58" s="54"/>
      <c r="E58" s="54"/>
      <c r="F58" s="54"/>
      <c r="G58" s="54"/>
    </row>
    <row r="59" spans="2:7">
      <c r="B59" s="54"/>
      <c r="C59" s="54"/>
      <c r="D59" s="54"/>
      <c r="E59" s="54"/>
      <c r="F59" s="54"/>
      <c r="G59" s="54"/>
    </row>
    <row r="60" spans="2:7">
      <c r="B60" s="54"/>
      <c r="C60" s="54"/>
      <c r="D60" s="54"/>
      <c r="E60" s="54"/>
      <c r="F60" s="54"/>
      <c r="G60" s="54"/>
    </row>
    <row r="61" spans="2:7">
      <c r="B61" s="54"/>
      <c r="C61" s="54"/>
      <c r="D61" s="54"/>
      <c r="E61" s="54"/>
      <c r="F61" s="54"/>
      <c r="G61" s="54"/>
    </row>
    <row r="62" spans="2:7">
      <c r="B62" s="54"/>
      <c r="C62" s="54"/>
      <c r="D62" s="54"/>
      <c r="E62" s="54"/>
      <c r="F62" s="54"/>
      <c r="G62" s="54"/>
    </row>
    <row r="63" spans="2:7">
      <c r="B63" s="54"/>
      <c r="C63" s="54"/>
      <c r="D63" s="54"/>
      <c r="E63" s="54"/>
      <c r="F63" s="54"/>
      <c r="G63" s="54"/>
    </row>
    <row r="64" spans="2:7">
      <c r="B64" s="54"/>
      <c r="C64" s="54"/>
      <c r="D64" s="54"/>
      <c r="E64" s="54"/>
      <c r="F64" s="54"/>
      <c r="G64" s="54"/>
    </row>
    <row r="65" spans="2:7">
      <c r="B65" s="54"/>
      <c r="C65" s="54"/>
      <c r="D65" s="54"/>
      <c r="E65" s="54"/>
      <c r="F65" s="54"/>
      <c r="G65" s="54"/>
    </row>
    <row r="66" spans="2:7">
      <c r="B66" s="54"/>
      <c r="C66" s="54"/>
      <c r="D66" s="54"/>
      <c r="E66" s="54"/>
      <c r="F66" s="54"/>
      <c r="G66" s="54"/>
    </row>
    <row r="67" spans="2:7">
      <c r="B67" s="54"/>
      <c r="C67" s="54"/>
      <c r="D67" s="54"/>
      <c r="E67" s="54"/>
      <c r="F67" s="54"/>
      <c r="G67" s="54"/>
    </row>
    <row r="68" spans="2:7">
      <c r="B68" s="54"/>
      <c r="C68" s="54"/>
      <c r="D68" s="54"/>
      <c r="E68" s="54"/>
      <c r="F68" s="54"/>
      <c r="G68" s="54"/>
    </row>
    <row r="69" spans="2:7">
      <c r="B69" s="54"/>
      <c r="C69" s="54"/>
      <c r="D69" s="54"/>
      <c r="E69" s="54"/>
      <c r="F69" s="54"/>
      <c r="G69" s="54"/>
    </row>
    <row r="70" spans="2:7">
      <c r="B70" s="54"/>
      <c r="C70" s="54"/>
      <c r="D70" s="54"/>
      <c r="E70" s="54"/>
      <c r="F70" s="54"/>
      <c r="G70" s="54"/>
    </row>
    <row r="71" spans="2:7">
      <c r="B71" s="54"/>
      <c r="C71" s="54"/>
      <c r="D71" s="54"/>
      <c r="E71" s="54"/>
      <c r="F71" s="54"/>
      <c r="G71" s="54"/>
    </row>
    <row r="72" spans="2:7">
      <c r="B72" s="54"/>
      <c r="C72" s="54"/>
      <c r="D72" s="54"/>
      <c r="E72" s="54"/>
      <c r="F72" s="54"/>
      <c r="G72" s="54"/>
    </row>
    <row r="73" spans="2:7">
      <c r="B73" s="54"/>
      <c r="C73" s="54"/>
      <c r="D73" s="54"/>
      <c r="E73" s="54"/>
      <c r="F73" s="54"/>
      <c r="G73" s="54"/>
    </row>
    <row r="74" spans="2:7">
      <c r="B74" s="54"/>
      <c r="C74" s="54"/>
      <c r="D74" s="54"/>
      <c r="E74" s="54"/>
      <c r="F74" s="54"/>
      <c r="G74" s="54"/>
    </row>
    <row r="75" spans="2:7">
      <c r="B75" s="54"/>
      <c r="C75" s="54"/>
      <c r="D75" s="54"/>
      <c r="E75" s="54"/>
      <c r="F75" s="54"/>
      <c r="G75" s="54"/>
    </row>
    <row r="76" spans="2:7">
      <c r="B76" s="54"/>
      <c r="C76" s="54"/>
      <c r="D76" s="54"/>
      <c r="E76" s="54"/>
      <c r="F76" s="54"/>
      <c r="G76" s="54"/>
    </row>
    <row r="77" spans="2:7">
      <c r="B77" s="54"/>
      <c r="C77" s="54"/>
      <c r="D77" s="54"/>
      <c r="E77" s="54"/>
      <c r="F77" s="54"/>
      <c r="G77" s="54"/>
    </row>
    <row r="78" spans="2:7">
      <c r="B78" s="54"/>
      <c r="C78" s="54"/>
      <c r="D78" s="54"/>
      <c r="E78" s="54"/>
      <c r="F78" s="54"/>
      <c r="G78" s="54"/>
    </row>
    <row r="79" spans="2:7">
      <c r="B79" s="54"/>
      <c r="C79" s="54"/>
      <c r="D79" s="54"/>
      <c r="E79" s="54"/>
      <c r="F79" s="54"/>
      <c r="G79" s="54"/>
    </row>
  </sheetData>
  <phoneticPr fontId="0" type="noConversion"/>
  <pageMargins left="0.5" right="0.5" top="1.08" bottom="1" header="0.511811024" footer="0.511811024"/>
  <pageSetup scale="79" orientation="portrait" horizontalDpi="360" verticalDpi="360" r:id="rId1"/>
  <headerFooter alignWithMargins="0">
    <oddHeader>&amp;R&amp;"Maiandra GD,Normal"&amp;18ANEXO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F51"/>
  <sheetViews>
    <sheetView zoomScale="75" workbookViewId="0">
      <selection activeCell="F27" sqref="F27"/>
    </sheetView>
  </sheetViews>
  <sheetFormatPr baseColWidth="10" defaultRowHeight="12.75"/>
  <cols>
    <col min="1" max="1" width="36.7109375" customWidth="1"/>
    <col min="2" max="2" width="9.140625" customWidth="1"/>
    <col min="3" max="5" width="20.7109375" style="54" customWidth="1"/>
    <col min="6" max="6" width="11.42578125" style="155"/>
  </cols>
  <sheetData>
    <row r="1" spans="1:6" ht="18.75">
      <c r="A1" s="190" t="s">
        <v>0</v>
      </c>
      <c r="B1" s="9"/>
      <c r="C1" s="98"/>
      <c r="D1" s="98"/>
      <c r="E1" s="69"/>
    </row>
    <row r="2" spans="1:6" ht="18.75">
      <c r="A2" s="191" t="s">
        <v>1</v>
      </c>
      <c r="B2" s="9"/>
      <c r="C2" s="98"/>
      <c r="D2" s="98"/>
      <c r="E2" s="69"/>
    </row>
    <row r="3" spans="1:6" ht="15">
      <c r="A3" s="192"/>
      <c r="B3" s="5"/>
      <c r="C3" s="99"/>
      <c r="D3" s="99"/>
      <c r="E3" s="70"/>
    </row>
    <row r="4" spans="1:6" ht="20.25">
      <c r="A4" s="193" t="s">
        <v>37</v>
      </c>
      <c r="B4" s="12"/>
      <c r="C4" s="100"/>
      <c r="D4" s="100"/>
      <c r="E4" s="71"/>
    </row>
    <row r="5" spans="1:6" s="24" customFormat="1" ht="20.25">
      <c r="A5" s="279" t="s">
        <v>254</v>
      </c>
      <c r="B5" s="280"/>
      <c r="C5" s="281"/>
      <c r="D5" s="281"/>
      <c r="E5" s="72"/>
      <c r="F5" s="97"/>
    </row>
    <row r="6" spans="1:6" ht="15.75">
      <c r="A6" s="280" t="str">
        <f>+ACTIVO!A16</f>
        <v>(Miles de colones)</v>
      </c>
      <c r="B6" s="280"/>
      <c r="C6" s="281"/>
      <c r="D6" s="281"/>
      <c r="E6" s="73"/>
    </row>
    <row r="7" spans="1:6" ht="15.75">
      <c r="A7" s="189" t="str">
        <f>+ACTIVO!A15</f>
        <v>(con cifras comparativas al  30 de junio de 2018)</v>
      </c>
      <c r="B7" s="25"/>
      <c r="C7" s="72"/>
      <c r="D7" s="72"/>
      <c r="E7" s="73"/>
    </row>
    <row r="8" spans="1:6" ht="19.5">
      <c r="A8" s="13"/>
      <c r="B8" s="13"/>
      <c r="C8" s="58"/>
      <c r="D8" s="58"/>
      <c r="E8" s="140" t="s">
        <v>4</v>
      </c>
      <c r="F8" s="154"/>
    </row>
    <row r="9" spans="1:6" ht="19.5">
      <c r="A9" s="16"/>
      <c r="B9" s="8" t="s">
        <v>6</v>
      </c>
      <c r="C9" s="194">
        <f>+'PASIVO-PATRI'!C9</f>
        <v>2019</v>
      </c>
      <c r="D9" s="194">
        <f>+'PASIVO-PATRI'!D9</f>
        <v>2018</v>
      </c>
      <c r="E9" s="60" t="s">
        <v>7</v>
      </c>
      <c r="F9" s="144" t="s">
        <v>8</v>
      </c>
    </row>
    <row r="10" spans="1:6" ht="19.5">
      <c r="A10" s="52" t="s">
        <v>38</v>
      </c>
    </row>
    <row r="12" spans="1:6">
      <c r="A12" t="s">
        <v>39</v>
      </c>
      <c r="B12" s="360"/>
      <c r="C12" s="282">
        <v>5244838</v>
      </c>
      <c r="D12" s="282">
        <v>4746315</v>
      </c>
      <c r="E12" s="284">
        <f>+C12-D12</f>
        <v>498523</v>
      </c>
      <c r="F12" s="320">
        <f>+E12/D12</f>
        <v>0.10503369456093833</v>
      </c>
    </row>
    <row r="13" spans="1:6">
      <c r="A13" t="s">
        <v>40</v>
      </c>
      <c r="B13" s="360"/>
      <c r="C13" s="283">
        <v>321396</v>
      </c>
      <c r="D13" s="283">
        <v>310264</v>
      </c>
      <c r="E13" s="284">
        <f>+C13-D13</f>
        <v>11132</v>
      </c>
      <c r="F13" s="320">
        <f t="shared" ref="F13:F26" si="0">+E13/D13</f>
        <v>3.5879122295851273E-2</v>
      </c>
    </row>
    <row r="14" spans="1:6">
      <c r="A14" t="s">
        <v>41</v>
      </c>
      <c r="B14" s="360">
        <v>1</v>
      </c>
      <c r="C14" s="283">
        <v>33969</v>
      </c>
      <c r="D14" s="283">
        <v>45670</v>
      </c>
      <c r="E14" s="284">
        <f>+C14-D14</f>
        <v>-11701</v>
      </c>
      <c r="F14" s="261">
        <f t="shared" si="0"/>
        <v>-0.25620757608933653</v>
      </c>
    </row>
    <row r="15" spans="1:6">
      <c r="B15" s="360"/>
      <c r="C15" s="55"/>
      <c r="D15" s="55"/>
      <c r="E15" s="55"/>
      <c r="F15" s="262"/>
    </row>
    <row r="16" spans="1:6" s="1" customFormat="1">
      <c r="A16" s="53" t="s">
        <v>42</v>
      </c>
      <c r="B16" s="360"/>
      <c r="C16" s="56">
        <f>SUM(C12:C14)</f>
        <v>5600203</v>
      </c>
      <c r="D16" s="56">
        <f>SUM(D12:D14)</f>
        <v>5102249</v>
      </c>
      <c r="E16" s="56">
        <f>SUM(E12:E14)</f>
        <v>497954</v>
      </c>
      <c r="F16" s="337">
        <f t="shared" si="0"/>
        <v>9.7595001733549264E-2</v>
      </c>
    </row>
    <row r="17" spans="1:6">
      <c r="B17" s="360"/>
    </row>
    <row r="18" spans="1:6" ht="19.5">
      <c r="A18" s="52" t="s">
        <v>43</v>
      </c>
      <c r="B18" s="360"/>
    </row>
    <row r="19" spans="1:6">
      <c r="B19" s="360"/>
    </row>
    <row r="20" spans="1:6">
      <c r="A20" t="s">
        <v>44</v>
      </c>
      <c r="B20" s="360">
        <v>2</v>
      </c>
      <c r="C20" s="283">
        <v>1555005</v>
      </c>
      <c r="D20" s="283">
        <v>1595299</v>
      </c>
      <c r="E20" s="284">
        <f t="shared" ref="E20:E35" si="1">+C20-D20</f>
        <v>-40294</v>
      </c>
      <c r="F20" s="320">
        <f t="shared" si="0"/>
        <v>-2.5257961046800632E-2</v>
      </c>
    </row>
    <row r="21" spans="1:6">
      <c r="A21" t="s">
        <v>45</v>
      </c>
      <c r="B21" s="360">
        <v>3</v>
      </c>
      <c r="C21" s="283">
        <v>1232078</v>
      </c>
      <c r="D21" s="283">
        <v>1029029</v>
      </c>
      <c r="E21" s="284">
        <f t="shared" si="1"/>
        <v>203049</v>
      </c>
      <c r="F21" s="320">
        <f t="shared" si="0"/>
        <v>0.19732096957422968</v>
      </c>
    </row>
    <row r="22" spans="1:6">
      <c r="A22" t="s">
        <v>246</v>
      </c>
      <c r="B22" s="360"/>
      <c r="C22" s="284">
        <v>0</v>
      </c>
      <c r="D22" s="284">
        <v>0</v>
      </c>
      <c r="E22" s="284">
        <f t="shared" si="1"/>
        <v>0</v>
      </c>
      <c r="F22" s="320">
        <v>0</v>
      </c>
    </row>
    <row r="23" spans="1:6">
      <c r="A23" t="s">
        <v>49</v>
      </c>
      <c r="B23" s="360"/>
      <c r="C23" s="285">
        <v>57368</v>
      </c>
      <c r="D23" s="285">
        <v>57282</v>
      </c>
      <c r="E23" s="284">
        <f t="shared" si="1"/>
        <v>86</v>
      </c>
      <c r="F23" s="320">
        <f t="shared" si="0"/>
        <v>1.5013442268077232E-3</v>
      </c>
    </row>
    <row r="24" spans="1:6">
      <c r="A24" t="s">
        <v>50</v>
      </c>
      <c r="B24" s="360"/>
      <c r="C24" s="283">
        <v>48061</v>
      </c>
      <c r="D24" s="283">
        <v>7933</v>
      </c>
      <c r="E24" s="284">
        <f t="shared" si="1"/>
        <v>40128</v>
      </c>
      <c r="F24" s="320">
        <f t="shared" si="0"/>
        <v>5.0583637967981847</v>
      </c>
    </row>
    <row r="25" spans="1:6">
      <c r="B25" s="360"/>
      <c r="C25" s="55"/>
      <c r="D25" s="55"/>
    </row>
    <row r="26" spans="1:6" s="1" customFormat="1">
      <c r="A26" s="53" t="s">
        <v>51</v>
      </c>
      <c r="B26" s="360"/>
      <c r="C26" s="56">
        <f>+SUM(C20:C24)</f>
        <v>2892512</v>
      </c>
      <c r="D26" s="56">
        <f>SUM(D20:D24)</f>
        <v>2689543</v>
      </c>
      <c r="E26" s="346">
        <f t="shared" si="1"/>
        <v>202969</v>
      </c>
      <c r="F26" s="337">
        <f t="shared" si="0"/>
        <v>7.5465980651731546E-2</v>
      </c>
    </row>
    <row r="27" spans="1:6" s="1" customFormat="1">
      <c r="A27" s="53" t="s">
        <v>52</v>
      </c>
      <c r="B27" s="360"/>
      <c r="C27" s="56">
        <f>+C16-C26</f>
        <v>2707691</v>
      </c>
      <c r="D27" s="56">
        <f>+D16-D26</f>
        <v>2412706</v>
      </c>
      <c r="E27" s="348">
        <f t="shared" si="1"/>
        <v>294985</v>
      </c>
      <c r="F27" s="369">
        <f>+E27/D27</f>
        <v>0.12226313525145625</v>
      </c>
    </row>
    <row r="28" spans="1:6">
      <c r="B28" s="360"/>
      <c r="F28" s="155" t="s">
        <v>18</v>
      </c>
    </row>
    <row r="29" spans="1:6" ht="19.5">
      <c r="A29" s="52" t="s">
        <v>41</v>
      </c>
      <c r="B29" s="360"/>
      <c r="F29" s="155" t="s">
        <v>18</v>
      </c>
    </row>
    <row r="30" spans="1:6">
      <c r="B30" s="360"/>
      <c r="F30" s="155" t="s">
        <v>18</v>
      </c>
    </row>
    <row r="31" spans="1:6">
      <c r="A31" t="s">
        <v>245</v>
      </c>
      <c r="B31" s="360"/>
      <c r="C31" s="283">
        <v>1530440</v>
      </c>
      <c r="D31" s="283">
        <v>311252</v>
      </c>
      <c r="E31" s="284">
        <f t="shared" si="1"/>
        <v>1219188</v>
      </c>
      <c r="F31" s="320">
        <f>+E31/D31</f>
        <v>3.9170447097528691</v>
      </c>
    </row>
    <row r="32" spans="1:6">
      <c r="A32" t="s">
        <v>255</v>
      </c>
      <c r="B32" s="360"/>
      <c r="C32" s="283">
        <v>24975</v>
      </c>
      <c r="D32" s="283"/>
      <c r="E32" s="284">
        <f t="shared" si="1"/>
        <v>24975</v>
      </c>
      <c r="F32" s="320">
        <v>1</v>
      </c>
    </row>
    <row r="33" spans="1:6">
      <c r="A33" t="s">
        <v>114</v>
      </c>
      <c r="B33" s="360"/>
      <c r="C33" s="283">
        <v>-718575</v>
      </c>
      <c r="D33" s="283">
        <v>-378792</v>
      </c>
      <c r="E33" s="367">
        <f>+C33-D33</f>
        <v>-339783</v>
      </c>
      <c r="F33" s="261">
        <f>+E33/D33</f>
        <v>0.89701736045111824</v>
      </c>
    </row>
    <row r="34" spans="1:6">
      <c r="A34" t="s">
        <v>175</v>
      </c>
      <c r="B34" s="360"/>
      <c r="C34" s="283">
        <v>0</v>
      </c>
      <c r="D34" s="283">
        <v>0</v>
      </c>
      <c r="E34" s="284">
        <f>+C34-D34</f>
        <v>0</v>
      </c>
      <c r="F34" s="320">
        <v>0</v>
      </c>
    </row>
    <row r="35" spans="1:6">
      <c r="A35" t="s">
        <v>116</v>
      </c>
      <c r="B35" s="360"/>
      <c r="C35" s="283">
        <v>6320528</v>
      </c>
      <c r="D35" s="283">
        <v>-19997</v>
      </c>
      <c r="E35" s="284">
        <f t="shared" si="1"/>
        <v>6340525</v>
      </c>
      <c r="F35" s="261">
        <f>+E35/D35</f>
        <v>-317.07381107166077</v>
      </c>
    </row>
    <row r="36" spans="1:6" s="1" customFormat="1">
      <c r="A36" s="53" t="s">
        <v>54</v>
      </c>
      <c r="C36" s="56">
        <f>SUM(C31:C35)</f>
        <v>7157368</v>
      </c>
      <c r="D36" s="56">
        <f>SUM(D31:D35)</f>
        <v>-87537</v>
      </c>
      <c r="E36" s="284">
        <f>+C36-D36</f>
        <v>7244905</v>
      </c>
      <c r="F36" s="261">
        <f>+E36/D36</f>
        <v>-82.763916972251735</v>
      </c>
    </row>
    <row r="37" spans="1:6" s="1" customFormat="1">
      <c r="A37" s="53" t="s">
        <v>55</v>
      </c>
      <c r="C37" s="123">
        <f>C27+C36</f>
        <v>9865059</v>
      </c>
      <c r="D37" s="123">
        <f>D27+D36</f>
        <v>2325169</v>
      </c>
      <c r="E37" s="349">
        <f>+C37-D37</f>
        <v>7539890</v>
      </c>
      <c r="F37" s="347">
        <f>+E37/D37</f>
        <v>3.2427277329088766</v>
      </c>
    </row>
    <row r="41" spans="1:6">
      <c r="A41" s="173" t="s">
        <v>56</v>
      </c>
    </row>
    <row r="45" spans="1:6" ht="15.75">
      <c r="A45" s="235"/>
    </row>
    <row r="46" spans="1:6" ht="15.75">
      <c r="A46" s="235"/>
    </row>
    <row r="47" spans="1:6" ht="15.75">
      <c r="A47" s="235" t="s">
        <v>199</v>
      </c>
    </row>
    <row r="48" spans="1:6" ht="15.75">
      <c r="A48" s="235" t="s">
        <v>205</v>
      </c>
    </row>
    <row r="50" spans="1:4" ht="15.75">
      <c r="A50" s="235"/>
      <c r="B50" s="234"/>
      <c r="C50" s="235"/>
      <c r="D50" s="235"/>
    </row>
    <row r="51" spans="1:4" ht="15.75">
      <c r="A51" s="235"/>
      <c r="B51" s="234"/>
      <c r="C51" s="235"/>
      <c r="D51" s="235"/>
    </row>
  </sheetData>
  <phoneticPr fontId="0" type="noConversion"/>
  <pageMargins left="0.5" right="0.5" top="1.38" bottom="1" header="1.35" footer="0.511811024"/>
  <pageSetup scale="81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zoomScale="75" workbookViewId="0">
      <selection activeCell="F28" sqref="F28"/>
    </sheetView>
  </sheetViews>
  <sheetFormatPr baseColWidth="10" defaultRowHeight="15"/>
  <cols>
    <col min="1" max="1" width="44" style="101" customWidth="1"/>
    <col min="2" max="4" width="18.28515625" style="61" customWidth="1"/>
    <col min="5" max="5" width="11.42578125" style="127"/>
    <col min="6" max="16384" width="11.42578125" style="101"/>
  </cols>
  <sheetData>
    <row r="1" spans="1:5" ht="20.25" customHeight="1">
      <c r="A1" s="379" t="s">
        <v>228</v>
      </c>
      <c r="B1" s="379"/>
      <c r="C1" s="379"/>
      <c r="D1" s="379"/>
      <c r="E1" s="379"/>
    </row>
    <row r="2" spans="1:5" ht="20.25" customHeight="1">
      <c r="A2" s="213"/>
      <c r="B2" s="216" t="s">
        <v>3</v>
      </c>
      <c r="C2" s="213"/>
      <c r="D2" s="213"/>
      <c r="E2" s="213"/>
    </row>
    <row r="3" spans="1:5" ht="20.25" customHeight="1">
      <c r="A3" s="102"/>
      <c r="B3" s="59"/>
      <c r="C3" s="59"/>
      <c r="D3" s="59"/>
    </row>
    <row r="4" spans="1:5" ht="20.25" customHeight="1">
      <c r="A4" s="102"/>
      <c r="B4" s="59"/>
      <c r="C4" s="59"/>
      <c r="D4" s="140" t="s">
        <v>4</v>
      </c>
      <c r="E4" s="154"/>
    </row>
    <row r="5" spans="1:5" s="103" customFormat="1" ht="20.25" customHeight="1">
      <c r="A5" s="34"/>
      <c r="B5" s="195">
        <f>+'NOTA 4'!B5</f>
        <v>2019</v>
      </c>
      <c r="C5" s="195">
        <f>+'NOTA 4'!C5</f>
        <v>2018</v>
      </c>
      <c r="D5" s="60" t="s">
        <v>7</v>
      </c>
      <c r="E5" s="144" t="s">
        <v>8</v>
      </c>
    </row>
    <row r="6" spans="1:5" ht="23.25" customHeight="1"/>
    <row r="7" spans="1:5" s="104" customFormat="1" ht="23.25" customHeight="1">
      <c r="A7" s="104" t="s">
        <v>206</v>
      </c>
      <c r="B7" s="66"/>
      <c r="C7" s="66"/>
      <c r="D7" s="66"/>
      <c r="E7" s="139"/>
    </row>
    <row r="8" spans="1:5" s="104" customFormat="1" ht="23.25" customHeight="1">
      <c r="B8" s="66"/>
      <c r="C8" s="66"/>
      <c r="D8" s="66"/>
      <c r="E8" s="139"/>
    </row>
    <row r="9" spans="1:5" s="23" customFormat="1" ht="23.25" customHeight="1">
      <c r="A9" s="101" t="s">
        <v>207</v>
      </c>
      <c r="B9" s="311">
        <v>8387</v>
      </c>
      <c r="C9" s="311">
        <v>19282</v>
      </c>
      <c r="D9" s="325">
        <f>+B9-C9</f>
        <v>-10895</v>
      </c>
      <c r="E9" s="257">
        <f>+D9/C9</f>
        <v>-0.56503474743283888</v>
      </c>
    </row>
    <row r="10" spans="1:5" s="23" customFormat="1" ht="23.25" customHeight="1">
      <c r="A10" s="101" t="s">
        <v>208</v>
      </c>
      <c r="B10" s="311">
        <v>20242</v>
      </c>
      <c r="C10" s="311">
        <v>23023</v>
      </c>
      <c r="D10" s="325">
        <f>+B10-C10</f>
        <v>-2781</v>
      </c>
      <c r="E10" s="257">
        <f>+D10/C10</f>
        <v>-0.12079225122703384</v>
      </c>
    </row>
    <row r="11" spans="1:5" s="23" customFormat="1" ht="23.25" customHeight="1" thickBot="1">
      <c r="A11" s="101" t="s">
        <v>209</v>
      </c>
      <c r="B11" s="344">
        <v>5340</v>
      </c>
      <c r="C11" s="344">
        <v>3365</v>
      </c>
      <c r="D11" s="330">
        <f>+B11-C11</f>
        <v>1975</v>
      </c>
      <c r="E11" s="333">
        <f>+D11/C11</f>
        <v>0.58692421991084698</v>
      </c>
    </row>
    <row r="12" spans="1:5" ht="16.5" thickBot="1">
      <c r="A12" s="40"/>
      <c r="B12" s="232">
        <f>SUM(B9:B11)</f>
        <v>33969</v>
      </c>
      <c r="C12" s="228">
        <f>SUM(C9:C11)</f>
        <v>45670</v>
      </c>
      <c r="D12" s="228">
        <f>SUM(D9:D11)</f>
        <v>-11701</v>
      </c>
      <c r="E12" s="259">
        <f>+D12/C12</f>
        <v>-0.25620757608933653</v>
      </c>
    </row>
    <row r="13" spans="1:5" ht="15.75" thickTop="1">
      <c r="A13" s="105"/>
    </row>
    <row r="14" spans="1:5">
      <c r="A14" s="105"/>
    </row>
    <row r="16" spans="1:5">
      <c r="A16" s="174"/>
    </row>
    <row r="17" spans="1:1" ht="15.75">
      <c r="A17" s="235" t="s">
        <v>199</v>
      </c>
    </row>
    <row r="18" spans="1:1" ht="15.75">
      <c r="A18" s="235" t="s">
        <v>205</v>
      </c>
    </row>
  </sheetData>
  <mergeCells count="1">
    <mergeCell ref="A1:E1"/>
  </mergeCells>
  <pageMargins left="0.5" right="0.5" top="1.59" bottom="1" header="2.04" footer="0.511811024"/>
  <pageSetup scale="88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zoomScale="75" workbookViewId="0">
      <selection activeCell="E12" sqref="E12"/>
    </sheetView>
  </sheetViews>
  <sheetFormatPr baseColWidth="10" defaultRowHeight="15"/>
  <cols>
    <col min="1" max="1" width="44" style="101" customWidth="1"/>
    <col min="2" max="4" width="18.28515625" style="61" customWidth="1"/>
    <col min="5" max="5" width="11.42578125" style="127"/>
    <col min="6" max="16384" width="11.42578125" style="101"/>
  </cols>
  <sheetData>
    <row r="1" spans="1:5" ht="20.25" customHeight="1">
      <c r="A1" s="379" t="s">
        <v>229</v>
      </c>
      <c r="B1" s="379"/>
      <c r="C1" s="379"/>
      <c r="D1" s="379"/>
      <c r="E1" s="379"/>
    </row>
    <row r="2" spans="1:5" ht="20.25" customHeight="1">
      <c r="A2" s="213"/>
      <c r="B2" s="216" t="s">
        <v>3</v>
      </c>
      <c r="C2" s="213"/>
      <c r="D2" s="213"/>
      <c r="E2" s="213"/>
    </row>
    <row r="3" spans="1:5" ht="20.25" customHeight="1">
      <c r="A3" s="102"/>
      <c r="B3" s="59"/>
      <c r="C3" s="59"/>
      <c r="D3" s="59"/>
    </row>
    <row r="4" spans="1:5" ht="20.25" customHeight="1">
      <c r="A4" s="102"/>
      <c r="B4" s="59"/>
      <c r="C4" s="59"/>
      <c r="D4" s="140" t="s">
        <v>4</v>
      </c>
      <c r="E4" s="154"/>
    </row>
    <row r="5" spans="1:5" s="103" customFormat="1" ht="20.25" customHeight="1">
      <c r="A5" s="34"/>
      <c r="B5" s="195">
        <f>+'NOTA 4'!B5</f>
        <v>2019</v>
      </c>
      <c r="C5" s="195">
        <f>+'NOTA 4'!C5</f>
        <v>2018</v>
      </c>
      <c r="D5" s="60" t="s">
        <v>7</v>
      </c>
      <c r="E5" s="144" t="s">
        <v>8</v>
      </c>
    </row>
    <row r="6" spans="1:5" ht="23.25" customHeight="1"/>
    <row r="7" spans="1:5" s="104" customFormat="1" ht="23.25" customHeight="1">
      <c r="A7" s="104" t="s">
        <v>210</v>
      </c>
      <c r="B7" s="66"/>
      <c r="C7" s="66"/>
      <c r="D7" s="66"/>
      <c r="E7" s="139"/>
    </row>
    <row r="8" spans="1:5" s="104" customFormat="1" ht="23.25" customHeight="1">
      <c r="B8" s="66"/>
      <c r="C8" s="66"/>
      <c r="D8" s="66"/>
      <c r="E8" s="139"/>
    </row>
    <row r="9" spans="1:5" s="23" customFormat="1" ht="23.25" customHeight="1">
      <c r="A9" s="101" t="s">
        <v>211</v>
      </c>
      <c r="B9" s="306">
        <v>636</v>
      </c>
      <c r="C9" s="306">
        <v>1282</v>
      </c>
      <c r="D9" s="325">
        <f>+B9-C9</f>
        <v>-646</v>
      </c>
      <c r="E9" s="338">
        <f t="shared" ref="E9:E18" si="0">+D9/C9</f>
        <v>-0.50390015600624027</v>
      </c>
    </row>
    <row r="10" spans="1:5" s="23" customFormat="1" ht="23.25" customHeight="1">
      <c r="A10" s="101" t="s">
        <v>212</v>
      </c>
      <c r="B10" s="306">
        <v>171991</v>
      </c>
      <c r="C10" s="306">
        <v>183551</v>
      </c>
      <c r="D10" s="325">
        <f t="shared" ref="D10:D18" si="1">+B10-C10</f>
        <v>-11560</v>
      </c>
      <c r="E10" s="338">
        <f t="shared" si="0"/>
        <v>-6.2979771289723291E-2</v>
      </c>
    </row>
    <row r="11" spans="1:5" s="23" customFormat="1" ht="23.25" customHeight="1">
      <c r="A11" s="101" t="s">
        <v>213</v>
      </c>
      <c r="B11" s="306">
        <v>170149</v>
      </c>
      <c r="C11" s="306">
        <v>140073</v>
      </c>
      <c r="D11" s="325">
        <f t="shared" si="1"/>
        <v>30076</v>
      </c>
      <c r="E11" s="345">
        <f t="shared" si="0"/>
        <v>0.21471661205228701</v>
      </c>
    </row>
    <row r="12" spans="1:5" s="23" customFormat="1" ht="23.25" customHeight="1">
      <c r="A12" s="101" t="s">
        <v>214</v>
      </c>
      <c r="B12" s="306">
        <v>30296</v>
      </c>
      <c r="C12" s="306">
        <v>33781</v>
      </c>
      <c r="D12" s="325">
        <f t="shared" si="1"/>
        <v>-3485</v>
      </c>
      <c r="E12" s="338">
        <f t="shared" si="0"/>
        <v>-0.10316450075486221</v>
      </c>
    </row>
    <row r="13" spans="1:5" s="23" customFormat="1" ht="23.25" customHeight="1">
      <c r="A13" s="101" t="s">
        <v>215</v>
      </c>
      <c r="B13" s="306">
        <v>97494</v>
      </c>
      <c r="C13" s="306">
        <v>84839</v>
      </c>
      <c r="D13" s="325">
        <f t="shared" si="1"/>
        <v>12655</v>
      </c>
      <c r="E13" s="345">
        <f t="shared" si="0"/>
        <v>0.14916488878935397</v>
      </c>
    </row>
    <row r="14" spans="1:5" s="23" customFormat="1" ht="23.25" customHeight="1">
      <c r="A14" s="101" t="s">
        <v>216</v>
      </c>
      <c r="B14" s="306">
        <v>128692</v>
      </c>
      <c r="C14" s="306">
        <v>123543</v>
      </c>
      <c r="D14" s="325">
        <f t="shared" si="1"/>
        <v>5149</v>
      </c>
      <c r="E14" s="338">
        <f t="shared" si="0"/>
        <v>4.1677796394777526E-2</v>
      </c>
    </row>
    <row r="15" spans="1:5" s="23" customFormat="1" ht="23.25" customHeight="1">
      <c r="A15" s="101" t="s">
        <v>217</v>
      </c>
      <c r="B15" s="306">
        <v>82177</v>
      </c>
      <c r="C15" s="306">
        <v>187822</v>
      </c>
      <c r="D15" s="325">
        <f t="shared" si="1"/>
        <v>-105645</v>
      </c>
      <c r="E15" s="338">
        <f t="shared" si="0"/>
        <v>-0.56247404457411809</v>
      </c>
    </row>
    <row r="16" spans="1:5" s="23" customFormat="1" ht="23.25" customHeight="1">
      <c r="A16" s="101" t="s">
        <v>218</v>
      </c>
      <c r="B16" s="306">
        <v>131806</v>
      </c>
      <c r="C16" s="306">
        <v>163692</v>
      </c>
      <c r="D16" s="325">
        <f t="shared" si="1"/>
        <v>-31886</v>
      </c>
      <c r="E16" s="338">
        <f t="shared" si="0"/>
        <v>-0.19479265938469809</v>
      </c>
    </row>
    <row r="17" spans="1:8" s="23" customFormat="1" ht="23.25" customHeight="1">
      <c r="A17" s="101" t="s">
        <v>219</v>
      </c>
      <c r="B17" s="306">
        <v>563587</v>
      </c>
      <c r="C17" s="306">
        <v>496273</v>
      </c>
      <c r="D17" s="325">
        <f t="shared" si="1"/>
        <v>67314</v>
      </c>
      <c r="E17" s="345">
        <f t="shared" si="0"/>
        <v>0.13563905350482497</v>
      </c>
      <c r="H17" s="363"/>
    </row>
    <row r="18" spans="1:8" s="23" customFormat="1" ht="23.25" customHeight="1" thickBot="1">
      <c r="A18" s="101" t="s">
        <v>220</v>
      </c>
      <c r="B18" s="312">
        <v>178177</v>
      </c>
      <c r="C18" s="312">
        <v>180443</v>
      </c>
      <c r="D18" s="330">
        <f t="shared" si="1"/>
        <v>-2266</v>
      </c>
      <c r="E18" s="374">
        <f t="shared" si="0"/>
        <v>-1.2557982299119389E-2</v>
      </c>
    </row>
    <row r="19" spans="1:8" s="23" customFormat="1" ht="23.25" customHeight="1" thickBot="1">
      <c r="A19" s="37" t="s">
        <v>226</v>
      </c>
      <c r="B19" s="364">
        <f>SUM(B9:B18)</f>
        <v>1555005</v>
      </c>
      <c r="C19" s="364">
        <f>SUM(C9:C18)</f>
        <v>1595299</v>
      </c>
      <c r="D19" s="364">
        <f>SUM(D9:D18)</f>
        <v>-40294</v>
      </c>
      <c r="E19" s="375">
        <f>+D19/C19</f>
        <v>-2.5257961046800632E-2</v>
      </c>
    </row>
    <row r="20" spans="1:8" s="23" customFormat="1" ht="23.25" customHeight="1">
      <c r="B20" s="20"/>
      <c r="C20" s="20"/>
      <c r="D20" s="20"/>
      <c r="E20" s="253"/>
    </row>
    <row r="21" spans="1:8" s="23" customFormat="1" ht="23.25" customHeight="1">
      <c r="B21" s="20"/>
      <c r="C21" s="20"/>
      <c r="D21" s="20"/>
      <c r="E21" s="253"/>
    </row>
    <row r="22" spans="1:8" ht="15.75">
      <c r="A22" s="40"/>
      <c r="E22" s="178"/>
    </row>
    <row r="23" spans="1:8" ht="15.75">
      <c r="A23" s="40"/>
    </row>
    <row r="24" spans="1:8">
      <c r="A24" s="105"/>
    </row>
    <row r="25" spans="1:8">
      <c r="A25" s="105"/>
    </row>
    <row r="26" spans="1:8">
      <c r="A26" s="105"/>
    </row>
    <row r="27" spans="1:8">
      <c r="A27" s="105"/>
    </row>
    <row r="28" spans="1:8" ht="15.75">
      <c r="A28" s="235" t="s">
        <v>199</v>
      </c>
    </row>
    <row r="29" spans="1:8" ht="15.75">
      <c r="A29" s="235" t="s">
        <v>205</v>
      </c>
    </row>
  </sheetData>
  <mergeCells count="1">
    <mergeCell ref="A1:E1"/>
  </mergeCells>
  <pageMargins left="0.5" right="0.5" top="1.59" bottom="1" header="2.04" footer="0.511811024"/>
  <pageSetup scale="88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zoomScale="75" workbookViewId="0">
      <selection activeCell="E8" sqref="E8"/>
    </sheetView>
  </sheetViews>
  <sheetFormatPr baseColWidth="10" defaultRowHeight="15"/>
  <cols>
    <col min="1" max="1" width="44" style="101" customWidth="1"/>
    <col min="2" max="4" width="18.28515625" style="61" customWidth="1"/>
    <col min="5" max="5" width="11.42578125" style="127"/>
    <col min="6" max="16384" width="11.42578125" style="101"/>
  </cols>
  <sheetData>
    <row r="1" spans="1:5" ht="20.25" customHeight="1">
      <c r="A1" s="379" t="s">
        <v>230</v>
      </c>
      <c r="B1" s="379"/>
      <c r="C1" s="379"/>
      <c r="D1" s="379"/>
      <c r="E1" s="379"/>
    </row>
    <row r="2" spans="1:5" ht="20.25" customHeight="1">
      <c r="A2" s="213"/>
      <c r="B2" s="216" t="s">
        <v>3</v>
      </c>
      <c r="C2" s="213"/>
      <c r="D2" s="213"/>
      <c r="E2" s="213"/>
    </row>
    <row r="3" spans="1:5" ht="20.25" customHeight="1">
      <c r="A3" s="102"/>
      <c r="B3" s="59"/>
      <c r="C3" s="59"/>
      <c r="D3" s="59"/>
    </row>
    <row r="4" spans="1:5" ht="20.25" customHeight="1">
      <c r="A4" s="102"/>
      <c r="B4" s="59"/>
      <c r="C4" s="59"/>
      <c r="D4" s="140" t="s">
        <v>4</v>
      </c>
      <c r="E4" s="154"/>
    </row>
    <row r="5" spans="1:5" s="103" customFormat="1" ht="20.25" customHeight="1">
      <c r="A5" s="34"/>
      <c r="B5" s="195">
        <f>+'NOTA 4'!B5</f>
        <v>2019</v>
      </c>
      <c r="C5" s="195">
        <f>+'NOTA 4'!C5</f>
        <v>2018</v>
      </c>
      <c r="D5" s="60" t="s">
        <v>7</v>
      </c>
      <c r="E5" s="144" t="s">
        <v>8</v>
      </c>
    </row>
    <row r="6" spans="1:5" ht="23.25" customHeight="1"/>
    <row r="7" spans="1:5" s="23" customFormat="1" ht="23.25" customHeight="1">
      <c r="B7" s="20"/>
      <c r="C7" s="20"/>
      <c r="D7" s="20"/>
      <c r="E7" s="253"/>
    </row>
    <row r="8" spans="1:5" s="23" customFormat="1" ht="23.25" customHeight="1">
      <c r="A8" s="104" t="s">
        <v>45</v>
      </c>
      <c r="B8" s="20"/>
      <c r="C8" s="20"/>
      <c r="D8" s="20"/>
      <c r="E8" s="253"/>
    </row>
    <row r="9" spans="1:5" s="23" customFormat="1" ht="23.25" customHeight="1">
      <c r="A9" s="104"/>
      <c r="B9" s="20"/>
      <c r="C9" s="20"/>
      <c r="D9" s="20"/>
      <c r="E9" s="253"/>
    </row>
    <row r="10" spans="1:5" s="23" customFormat="1" ht="23.25" customHeight="1">
      <c r="A10" s="101" t="s">
        <v>222</v>
      </c>
      <c r="B10" s="306">
        <v>214361</v>
      </c>
      <c r="C10" s="306">
        <v>202929</v>
      </c>
      <c r="D10" s="304">
        <f t="shared" ref="D10:D15" si="0">+B10-C10</f>
        <v>11432</v>
      </c>
      <c r="E10" s="326">
        <f t="shared" ref="E10:E17" si="1">+D10/C10</f>
        <v>5.633497430135663E-2</v>
      </c>
    </row>
    <row r="11" spans="1:5" s="23" customFormat="1" ht="23.25" customHeight="1">
      <c r="A11" s="101" t="s">
        <v>221</v>
      </c>
      <c r="B11" s="306">
        <v>468652</v>
      </c>
      <c r="C11" s="306">
        <v>315655</v>
      </c>
      <c r="D11" s="304">
        <f t="shared" si="0"/>
        <v>152997</v>
      </c>
      <c r="E11" s="326">
        <f t="shared" si="1"/>
        <v>0.48469690009662447</v>
      </c>
    </row>
    <row r="12" spans="1:5" s="23" customFormat="1" ht="23.25" customHeight="1">
      <c r="A12" s="101" t="s">
        <v>223</v>
      </c>
      <c r="B12" s="306">
        <v>200695</v>
      </c>
      <c r="C12" s="306">
        <v>176182</v>
      </c>
      <c r="D12" s="304">
        <f t="shared" si="0"/>
        <v>24513</v>
      </c>
      <c r="E12" s="326">
        <f t="shared" si="1"/>
        <v>0.13913453133691298</v>
      </c>
    </row>
    <row r="13" spans="1:5" s="23" customFormat="1" ht="23.25" customHeight="1">
      <c r="A13" s="101" t="s">
        <v>244</v>
      </c>
      <c r="B13" s="306">
        <v>134795</v>
      </c>
      <c r="C13" s="306">
        <v>126563</v>
      </c>
      <c r="D13" s="304">
        <f t="shared" si="0"/>
        <v>8232</v>
      </c>
      <c r="E13" s="326">
        <f>+D13/C13</f>
        <v>6.5042706004124429E-2</v>
      </c>
    </row>
    <row r="14" spans="1:5" s="23" customFormat="1" ht="23.25" customHeight="1">
      <c r="A14" s="101" t="s">
        <v>225</v>
      </c>
      <c r="B14" s="306">
        <v>9912</v>
      </c>
      <c r="C14" s="306">
        <v>13053</v>
      </c>
      <c r="D14" s="304">
        <f t="shared" si="0"/>
        <v>-3141</v>
      </c>
      <c r="E14" s="253">
        <f t="shared" si="1"/>
        <v>-0.24063433693403816</v>
      </c>
    </row>
    <row r="15" spans="1:5" s="23" customFormat="1" ht="23.25" customHeight="1" thickBot="1">
      <c r="A15" s="101" t="s">
        <v>224</v>
      </c>
      <c r="B15" s="312">
        <v>203663</v>
      </c>
      <c r="C15" s="312">
        <v>194647</v>
      </c>
      <c r="D15" s="330">
        <f t="shared" si="0"/>
        <v>9016</v>
      </c>
      <c r="E15" s="333">
        <f t="shared" si="1"/>
        <v>4.6319748056738608E-2</v>
      </c>
    </row>
    <row r="16" spans="1:5" s="23" customFormat="1" ht="23.25" customHeight="1">
      <c r="B16" s="110"/>
      <c r="C16" s="110"/>
      <c r="D16" s="325"/>
      <c r="E16" s="253"/>
    </row>
    <row r="17" spans="1:5" ht="16.5" thickBot="1">
      <c r="A17" s="37" t="s">
        <v>227</v>
      </c>
      <c r="B17" s="221">
        <f>SUM(B10:B15)</f>
        <v>1232078</v>
      </c>
      <c r="C17" s="221">
        <f>SUM(C10:C16)</f>
        <v>1029029</v>
      </c>
      <c r="D17" s="221">
        <f>SUM(D10:D15)</f>
        <v>203049</v>
      </c>
      <c r="E17" s="351">
        <f t="shared" si="1"/>
        <v>0.19732096957422968</v>
      </c>
    </row>
    <row r="18" spans="1:5" ht="15.75">
      <c r="A18" s="40"/>
      <c r="B18" s="219"/>
      <c r="C18" s="219"/>
      <c r="D18" s="219"/>
      <c r="E18" s="223"/>
    </row>
    <row r="19" spans="1:5" ht="15.75">
      <c r="A19" s="40"/>
      <c r="E19" s="178"/>
    </row>
    <row r="20" spans="1:5" ht="15.75">
      <c r="A20" s="40"/>
    </row>
    <row r="21" spans="1:5">
      <c r="A21" s="105"/>
    </row>
    <row r="22" spans="1:5">
      <c r="A22" s="105"/>
    </row>
    <row r="23" spans="1:5">
      <c r="A23" s="105"/>
    </row>
    <row r="24" spans="1:5">
      <c r="A24" s="105"/>
    </row>
    <row r="25" spans="1:5" ht="15.75">
      <c r="A25" s="235" t="s">
        <v>199</v>
      </c>
    </row>
    <row r="26" spans="1:5" ht="15.75">
      <c r="A26" s="235" t="s">
        <v>205</v>
      </c>
    </row>
  </sheetData>
  <mergeCells count="1">
    <mergeCell ref="A1:E1"/>
  </mergeCells>
  <pageMargins left="0.5" right="0.5" top="1.59" bottom="1" header="2.04" footer="0.511811024"/>
  <pageSetup scale="88"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E38"/>
  <sheetViews>
    <sheetView zoomScale="75" workbookViewId="0">
      <selection activeCell="E25" sqref="E25"/>
    </sheetView>
  </sheetViews>
  <sheetFormatPr baseColWidth="10" defaultRowHeight="15"/>
  <cols>
    <col min="1" max="1" width="44" style="101" customWidth="1"/>
    <col min="2" max="4" width="18.28515625" style="61" customWidth="1"/>
    <col min="5" max="5" width="14.85546875" style="127" customWidth="1"/>
    <col min="6" max="16384" width="11.42578125" style="101"/>
  </cols>
  <sheetData>
    <row r="1" spans="1:5" ht="20.25" customHeight="1">
      <c r="A1" s="379" t="s">
        <v>231</v>
      </c>
      <c r="B1" s="379"/>
      <c r="C1" s="379"/>
      <c r="D1" s="379"/>
      <c r="E1" s="379"/>
    </row>
    <row r="2" spans="1:5" ht="20.25" customHeight="1">
      <c r="A2" s="213"/>
      <c r="B2" s="216" t="s">
        <v>3</v>
      </c>
      <c r="C2" s="213"/>
      <c r="D2" s="213"/>
      <c r="E2" s="213"/>
    </row>
    <row r="3" spans="1:5" ht="20.25" customHeight="1">
      <c r="A3" s="102"/>
      <c r="B3" s="59"/>
      <c r="C3" s="59"/>
      <c r="D3" s="59"/>
    </row>
    <row r="4" spans="1:5" ht="20.25" customHeight="1">
      <c r="A4" s="102"/>
      <c r="B4" s="59"/>
      <c r="C4" s="59"/>
      <c r="D4" s="140" t="s">
        <v>4</v>
      </c>
      <c r="E4" s="141"/>
    </row>
    <row r="5" spans="1:5" s="103" customFormat="1" ht="20.25" customHeight="1">
      <c r="A5" s="34"/>
      <c r="B5" s="195">
        <f>+RESULTADOS!C9</f>
        <v>2019</v>
      </c>
      <c r="C5" s="195">
        <f>+RESULTADOS!D9</f>
        <v>2018</v>
      </c>
      <c r="D5" s="60" t="s">
        <v>7</v>
      </c>
      <c r="E5" s="60" t="s">
        <v>57</v>
      </c>
    </row>
    <row r="6" spans="1:5" ht="23.25" customHeight="1"/>
    <row r="7" spans="1:5" s="23" customFormat="1" ht="23.25" customHeight="1">
      <c r="A7" s="23" t="s">
        <v>58</v>
      </c>
      <c r="B7" s="306">
        <v>6187</v>
      </c>
      <c r="C7" s="306">
        <v>5540</v>
      </c>
      <c r="D7" s="325">
        <f>+B7-C7</f>
        <v>647</v>
      </c>
      <c r="E7" s="326">
        <f t="shared" ref="E7:E16" si="0">+D7/C7</f>
        <v>0.1167870036101083</v>
      </c>
    </row>
    <row r="8" spans="1:5" s="23" customFormat="1" ht="23.25" customHeight="1">
      <c r="B8" s="306"/>
      <c r="C8" s="306"/>
      <c r="D8" s="57"/>
      <c r="E8" s="178"/>
    </row>
    <row r="9" spans="1:5" s="23" customFormat="1" ht="23.25" customHeight="1">
      <c r="B9" s="304"/>
      <c r="C9" s="304"/>
      <c r="D9" s="20"/>
      <c r="E9" s="178"/>
    </row>
    <row r="10" spans="1:5" s="104" customFormat="1" ht="23.25" customHeight="1">
      <c r="A10" s="104" t="s">
        <v>59</v>
      </c>
      <c r="B10" s="308"/>
      <c r="C10" s="308"/>
      <c r="D10" s="65"/>
      <c r="E10" s="178"/>
    </row>
    <row r="11" spans="1:5" s="23" customFormat="1" ht="23.25" customHeight="1">
      <c r="A11" s="23" t="s">
        <v>123</v>
      </c>
      <c r="B11" s="301">
        <v>470217</v>
      </c>
      <c r="C11" s="301">
        <v>517859</v>
      </c>
      <c r="D11" s="20">
        <f>+B11-C11</f>
        <v>-47642</v>
      </c>
      <c r="E11" s="253">
        <f t="shared" si="0"/>
        <v>-9.1998014903670697E-2</v>
      </c>
    </row>
    <row r="12" spans="1:5" s="23" customFormat="1" ht="23.25" customHeight="1">
      <c r="A12" s="23" t="s">
        <v>124</v>
      </c>
      <c r="B12" s="301">
        <v>762</v>
      </c>
      <c r="C12" s="301">
        <v>5</v>
      </c>
      <c r="D12" s="304">
        <f>+B12-C12</f>
        <v>757</v>
      </c>
      <c r="E12" s="326">
        <f t="shared" si="0"/>
        <v>151.4</v>
      </c>
    </row>
    <row r="13" spans="1:5" s="23" customFormat="1" ht="23.25" customHeight="1">
      <c r="A13" s="23" t="s">
        <v>125</v>
      </c>
      <c r="B13" s="301">
        <v>822</v>
      </c>
      <c r="C13" s="301">
        <v>328</v>
      </c>
      <c r="D13" s="304">
        <f t="shared" ref="D13:D26" si="1">+B13-C13</f>
        <v>494</v>
      </c>
      <c r="E13" s="326">
        <f t="shared" si="0"/>
        <v>1.5060975609756098</v>
      </c>
    </row>
    <row r="14" spans="1:5" s="23" customFormat="1" ht="23.25" customHeight="1">
      <c r="A14" s="23" t="s">
        <v>126</v>
      </c>
      <c r="B14" s="301">
        <v>3453</v>
      </c>
      <c r="C14" s="301">
        <v>3453</v>
      </c>
      <c r="D14" s="304">
        <f t="shared" si="1"/>
        <v>0</v>
      </c>
      <c r="E14" s="326">
        <f t="shared" si="0"/>
        <v>0</v>
      </c>
    </row>
    <row r="15" spans="1:5" s="23" customFormat="1" ht="23.25" customHeight="1">
      <c r="A15" s="23" t="s">
        <v>127</v>
      </c>
      <c r="B15" s="301">
        <v>197249</v>
      </c>
      <c r="C15" s="301">
        <v>144020</v>
      </c>
      <c r="D15" s="304">
        <f t="shared" si="1"/>
        <v>53229</v>
      </c>
      <c r="E15" s="326">
        <f t="shared" si="0"/>
        <v>0.36959450076378281</v>
      </c>
    </row>
    <row r="16" spans="1:5" s="23" customFormat="1" ht="23.25" customHeight="1">
      <c r="A16" s="23" t="s">
        <v>128</v>
      </c>
      <c r="B16" s="301">
        <v>16446</v>
      </c>
      <c r="C16" s="301">
        <v>18747</v>
      </c>
      <c r="D16" s="304">
        <f t="shared" si="1"/>
        <v>-2301</v>
      </c>
      <c r="E16" s="253">
        <f t="shared" si="0"/>
        <v>-0.12273963834213474</v>
      </c>
    </row>
    <row r="17" spans="1:5" s="23" customFormat="1" ht="23.25" customHeight="1">
      <c r="A17" s="104" t="s">
        <v>60</v>
      </c>
      <c r="B17" s="301"/>
      <c r="C17" s="301"/>
      <c r="D17" s="304"/>
      <c r="E17" s="253"/>
    </row>
    <row r="18" spans="1:5" s="104" customFormat="1" ht="23.25" customHeight="1">
      <c r="A18" s="23" t="s">
        <v>115</v>
      </c>
      <c r="B18" s="301">
        <v>110511</v>
      </c>
      <c r="C18" s="301">
        <v>162049</v>
      </c>
      <c r="D18" s="304">
        <f>+B18-C18</f>
        <v>-51538</v>
      </c>
      <c r="E18" s="253">
        <f t="shared" ref="E18:E26" si="2">+D18/C18</f>
        <v>-0.31803960530456837</v>
      </c>
    </row>
    <row r="19" spans="1:5" s="104" customFormat="1" ht="23.25" customHeight="1">
      <c r="A19" s="23" t="s">
        <v>61</v>
      </c>
      <c r="B19" s="301">
        <v>482</v>
      </c>
      <c r="C19" s="301">
        <v>482</v>
      </c>
      <c r="D19" s="304">
        <f>+B19-C19</f>
        <v>0</v>
      </c>
      <c r="E19" s="326">
        <f t="shared" si="2"/>
        <v>0</v>
      </c>
    </row>
    <row r="20" spans="1:5" s="104" customFormat="1" ht="23.25" customHeight="1">
      <c r="A20" s="23" t="s">
        <v>62</v>
      </c>
      <c r="B20" s="301">
        <v>29953</v>
      </c>
      <c r="C20" s="301">
        <v>15856</v>
      </c>
      <c r="D20" s="304">
        <f t="shared" si="1"/>
        <v>14097</v>
      </c>
      <c r="E20" s="326">
        <f t="shared" si="2"/>
        <v>0.88906407669021192</v>
      </c>
    </row>
    <row r="21" spans="1:5" s="104" customFormat="1" ht="23.25" customHeight="1">
      <c r="A21" s="23" t="s">
        <v>63</v>
      </c>
      <c r="B21" s="301">
        <v>28198</v>
      </c>
      <c r="C21" s="301">
        <v>27120</v>
      </c>
      <c r="D21" s="304">
        <f t="shared" si="1"/>
        <v>1078</v>
      </c>
      <c r="E21" s="326">
        <f t="shared" si="2"/>
        <v>3.9749262536873158E-2</v>
      </c>
    </row>
    <row r="22" spans="1:5" s="104" customFormat="1" ht="23.25" customHeight="1">
      <c r="A22" s="23" t="s">
        <v>64</v>
      </c>
      <c r="B22" s="301">
        <v>7951</v>
      </c>
      <c r="C22" s="301">
        <v>693</v>
      </c>
      <c r="D22" s="304">
        <f t="shared" si="1"/>
        <v>7258</v>
      </c>
      <c r="E22" s="326">
        <f t="shared" si="2"/>
        <v>10.473304473304474</v>
      </c>
    </row>
    <row r="23" spans="1:5" s="104" customFormat="1" ht="23.25" customHeight="1">
      <c r="A23" s="23" t="s">
        <v>129</v>
      </c>
      <c r="B23" s="301">
        <v>12261</v>
      </c>
      <c r="C23" s="301">
        <v>79895</v>
      </c>
      <c r="D23" s="304">
        <f>+B23-C23</f>
        <v>-67634</v>
      </c>
      <c r="E23" s="253">
        <f t="shared" si="2"/>
        <v>-0.84653607860316671</v>
      </c>
    </row>
    <row r="24" spans="1:5" s="104" customFormat="1" ht="23.25" customHeight="1">
      <c r="A24" s="104" t="s">
        <v>249</v>
      </c>
      <c r="B24" s="301"/>
      <c r="C24" s="301"/>
      <c r="D24" s="20"/>
      <c r="E24" s="253"/>
    </row>
    <row r="25" spans="1:5" s="104" customFormat="1" ht="23.25" customHeight="1">
      <c r="A25" s="101" t="s">
        <v>250</v>
      </c>
      <c r="B25" s="309">
        <v>10</v>
      </c>
      <c r="C25" s="309">
        <v>10</v>
      </c>
      <c r="D25" s="304">
        <f>+B25-C25</f>
        <v>0</v>
      </c>
      <c r="E25" s="326">
        <f>+D25/C25</f>
        <v>0</v>
      </c>
    </row>
    <row r="26" spans="1:5" s="104" customFormat="1" ht="23.25" customHeight="1">
      <c r="A26" s="40" t="s">
        <v>65</v>
      </c>
      <c r="B26" s="204">
        <f>+B7</f>
        <v>6187</v>
      </c>
      <c r="C26" s="204">
        <f>+C7</f>
        <v>5540</v>
      </c>
      <c r="D26" s="323">
        <f t="shared" si="1"/>
        <v>647</v>
      </c>
      <c r="E26" s="350">
        <f t="shared" si="2"/>
        <v>0.1167870036101083</v>
      </c>
    </row>
    <row r="27" spans="1:5" s="23" customFormat="1" ht="23.25" customHeight="1" thickBot="1">
      <c r="A27" s="40" t="s">
        <v>66</v>
      </c>
      <c r="B27" s="221">
        <f>SUM(B11:B25)</f>
        <v>878315</v>
      </c>
      <c r="C27" s="225">
        <f>SUM(C11:C25)</f>
        <v>970517</v>
      </c>
      <c r="D27" s="225">
        <f>+B27-C27</f>
        <v>-92202</v>
      </c>
      <c r="E27" s="374">
        <f>+D27/C27</f>
        <v>-9.5002972642416361E-2</v>
      </c>
    </row>
    <row r="28" spans="1:5" s="23" customFormat="1" ht="23.25" customHeight="1">
      <c r="A28" s="40"/>
      <c r="B28" s="220"/>
      <c r="C28" s="224"/>
      <c r="D28" s="224"/>
      <c r="E28" s="253"/>
    </row>
    <row r="29" spans="1:5" s="48" customFormat="1" ht="23.25" customHeight="1" thickBot="1">
      <c r="A29" s="40" t="s">
        <v>67</v>
      </c>
      <c r="B29" s="231">
        <f>SUM(B11:B26)</f>
        <v>884502</v>
      </c>
      <c r="C29" s="231">
        <f>SUM(C11:C26)</f>
        <v>976057</v>
      </c>
      <c r="D29" s="231">
        <f>+B29-C29</f>
        <v>-91555</v>
      </c>
      <c r="E29" s="259">
        <f>+D29/C29</f>
        <v>-9.3800874334183354E-2</v>
      </c>
    </row>
    <row r="30" spans="1:5" ht="16.5" thickTop="1">
      <c r="A30" s="40"/>
    </row>
    <row r="33" spans="1:1" ht="15.75">
      <c r="A33" s="235"/>
    </row>
    <row r="34" spans="1:1" ht="15.75">
      <c r="A34" s="235"/>
    </row>
    <row r="37" spans="1:1" ht="15.75">
      <c r="A37" s="235" t="s">
        <v>199</v>
      </c>
    </row>
    <row r="38" spans="1:1" ht="15.75">
      <c r="A38" s="235" t="s">
        <v>205</v>
      </c>
    </row>
  </sheetData>
  <mergeCells count="1">
    <mergeCell ref="A1:E1"/>
  </mergeCells>
  <phoneticPr fontId="0" type="noConversion"/>
  <pageMargins left="0.75" right="0.75" top="0.57999999999999996" bottom="1" header="0.76" footer="0.511811024"/>
  <pageSetup scale="80" orientation="portrait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E30"/>
  <sheetViews>
    <sheetView zoomScale="75" workbookViewId="0">
      <selection activeCell="D30" sqref="D30"/>
    </sheetView>
  </sheetViews>
  <sheetFormatPr baseColWidth="10" defaultRowHeight="15"/>
  <cols>
    <col min="1" max="1" width="44" style="101" customWidth="1"/>
    <col min="2" max="4" width="18.28515625" style="61" customWidth="1"/>
    <col min="5" max="5" width="11.42578125" style="127"/>
    <col min="6" max="16384" width="11.42578125" style="101"/>
  </cols>
  <sheetData>
    <row r="1" spans="1:5" ht="20.25" customHeight="1">
      <c r="A1" s="379" t="s">
        <v>232</v>
      </c>
      <c r="B1" s="379"/>
      <c r="C1" s="379"/>
      <c r="D1" s="379"/>
      <c r="E1" s="379"/>
    </row>
    <row r="2" spans="1:5" ht="20.25" customHeight="1">
      <c r="A2" s="213"/>
      <c r="B2" s="216" t="s">
        <v>3</v>
      </c>
      <c r="C2" s="213"/>
      <c r="D2" s="213"/>
      <c r="E2" s="213"/>
    </row>
    <row r="3" spans="1:5" ht="20.25" customHeight="1">
      <c r="A3" s="102"/>
      <c r="B3" s="59"/>
      <c r="C3" s="59"/>
      <c r="D3" s="59"/>
    </row>
    <row r="4" spans="1:5" ht="20.25" customHeight="1">
      <c r="A4" s="102"/>
      <c r="B4" s="59"/>
      <c r="C4" s="59"/>
      <c r="D4" s="140" t="s">
        <v>4</v>
      </c>
      <c r="E4" s="154"/>
    </row>
    <row r="5" spans="1:5" s="103" customFormat="1" ht="20.25" customHeight="1">
      <c r="A5" s="34"/>
      <c r="B5" s="195">
        <f>+'NOTA 4'!B5</f>
        <v>2019</v>
      </c>
      <c r="C5" s="195">
        <f>+'NOTA 4'!C5</f>
        <v>2018</v>
      </c>
      <c r="D5" s="60" t="s">
        <v>7</v>
      </c>
      <c r="E5" s="144" t="s">
        <v>8</v>
      </c>
    </row>
    <row r="6" spans="1:5" ht="23.25" customHeight="1"/>
    <row r="7" spans="1:5" s="104" customFormat="1" ht="23.25" customHeight="1">
      <c r="A7" s="104" t="s">
        <v>68</v>
      </c>
      <c r="B7" s="66"/>
      <c r="C7" s="66"/>
      <c r="D7" s="66"/>
      <c r="E7" s="139"/>
    </row>
    <row r="8" spans="1:5" s="104" customFormat="1" ht="23.25" customHeight="1">
      <c r="B8" s="66"/>
      <c r="C8" s="66"/>
      <c r="D8" s="66"/>
      <c r="E8" s="139"/>
    </row>
    <row r="9" spans="1:5" s="23" customFormat="1" ht="23.25" customHeight="1">
      <c r="A9" s="23" t="s">
        <v>70</v>
      </c>
      <c r="B9" s="306">
        <v>0</v>
      </c>
      <c r="C9" s="306">
        <v>0</v>
      </c>
      <c r="D9" s="325">
        <f>+B9-C9</f>
        <v>0</v>
      </c>
      <c r="E9" s="326">
        <v>0</v>
      </c>
    </row>
    <row r="10" spans="1:5" s="23" customFormat="1" ht="23.25" customHeight="1">
      <c r="A10" s="23" t="s">
        <v>71</v>
      </c>
      <c r="B10" s="310">
        <v>156000</v>
      </c>
      <c r="C10" s="310">
        <v>250000</v>
      </c>
      <c r="D10" s="307">
        <f>+B10-C10</f>
        <v>-94000</v>
      </c>
      <c r="E10" s="339">
        <f>+D10/C10</f>
        <v>-0.376</v>
      </c>
    </row>
    <row r="11" spans="1:5" s="23" customFormat="1" ht="23.25" customHeight="1">
      <c r="A11" s="37" t="s">
        <v>72</v>
      </c>
      <c r="B11" s="328">
        <f>SUM(B9:B10)</f>
        <v>156000</v>
      </c>
      <c r="C11" s="328">
        <f>SUM(C9:C10)</f>
        <v>250000</v>
      </c>
      <c r="D11" s="328">
        <f>SUM(D9:D10)</f>
        <v>-94000</v>
      </c>
      <c r="E11" s="340">
        <f>+D11/C11</f>
        <v>-0.376</v>
      </c>
    </row>
    <row r="12" spans="1:5" s="23" customFormat="1" ht="23.25" customHeight="1">
      <c r="B12" s="20"/>
      <c r="C12" s="20"/>
      <c r="D12" s="20"/>
      <c r="E12" s="253"/>
    </row>
    <row r="13" spans="1:5" s="23" customFormat="1" ht="23.25" customHeight="1">
      <c r="B13" s="20"/>
      <c r="C13" s="20"/>
      <c r="D13" s="20"/>
      <c r="E13" s="253"/>
    </row>
    <row r="14" spans="1:5" s="23" customFormat="1" ht="23.25" customHeight="1">
      <c r="A14" s="104" t="s">
        <v>73</v>
      </c>
      <c r="B14" s="20"/>
      <c r="C14" s="20"/>
      <c r="D14" s="20"/>
      <c r="E14" s="253"/>
    </row>
    <row r="15" spans="1:5" s="23" customFormat="1" ht="23.25" customHeight="1">
      <c r="A15" s="104"/>
      <c r="B15" s="20"/>
      <c r="C15" s="20"/>
      <c r="D15" s="20"/>
      <c r="E15" s="253"/>
    </row>
    <row r="16" spans="1:5" s="23" customFormat="1" ht="23.25" customHeight="1">
      <c r="A16" s="23" t="s">
        <v>120</v>
      </c>
      <c r="B16" s="306">
        <v>1479000</v>
      </c>
      <c r="C16" s="306">
        <v>905000</v>
      </c>
      <c r="D16" s="304">
        <f>+B16-C16</f>
        <v>574000</v>
      </c>
      <c r="E16" s="326">
        <f t="shared" ref="E16:E22" si="0">+D16/C16</f>
        <v>0.63425414364640886</v>
      </c>
    </row>
    <row r="17" spans="1:5" s="23" customFormat="1" ht="23.25" customHeight="1">
      <c r="A17" s="23" t="s">
        <v>69</v>
      </c>
      <c r="B17" s="306">
        <v>537000</v>
      </c>
      <c r="C17" s="306">
        <v>320000</v>
      </c>
      <c r="D17" s="304">
        <f>+B17-C17</f>
        <v>217000</v>
      </c>
      <c r="E17" s="326">
        <f t="shared" si="0"/>
        <v>0.67812499999999998</v>
      </c>
    </row>
    <row r="18" spans="1:5" s="23" customFormat="1" ht="23.25" customHeight="1">
      <c r="A18" s="23" t="s">
        <v>74</v>
      </c>
      <c r="B18" s="303">
        <v>9923500</v>
      </c>
      <c r="C18" s="303">
        <v>13545260</v>
      </c>
      <c r="D18" s="325">
        <f>+B18-C18</f>
        <v>-3621760</v>
      </c>
      <c r="E18" s="253">
        <f t="shared" si="0"/>
        <v>-0.26738209528646922</v>
      </c>
    </row>
    <row r="19" spans="1:5" s="23" customFormat="1" ht="23.25" customHeight="1">
      <c r="B19" s="110"/>
      <c r="C19" s="110"/>
      <c r="D19" s="325"/>
      <c r="E19" s="253"/>
    </row>
    <row r="20" spans="1:5" ht="16.5" thickBot="1">
      <c r="A20" s="40" t="s">
        <v>75</v>
      </c>
      <c r="B20" s="221">
        <f>SUM(B16:B18)</f>
        <v>11939500</v>
      </c>
      <c r="C20" s="221">
        <f>SUM(C16:C18)</f>
        <v>14770260</v>
      </c>
      <c r="D20" s="221">
        <f>SUM(D16:D18)</f>
        <v>-2830760</v>
      </c>
      <c r="E20" s="374">
        <f t="shared" si="0"/>
        <v>-0.1916526858701201</v>
      </c>
    </row>
    <row r="21" spans="1:5" ht="15.75">
      <c r="A21" s="40"/>
      <c r="B21" s="219"/>
      <c r="C21" s="219"/>
      <c r="D21" s="219"/>
      <c r="E21" s="253"/>
    </row>
    <row r="22" spans="1:5" ht="16.5" thickBot="1">
      <c r="A22" s="40" t="s">
        <v>153</v>
      </c>
      <c r="B22" s="228">
        <f>+B20+B11</f>
        <v>12095500</v>
      </c>
      <c r="C22" s="228">
        <f>+C20+C11</f>
        <v>15020260</v>
      </c>
      <c r="D22" s="228">
        <f>+D20+D11</f>
        <v>-2924760</v>
      </c>
      <c r="E22" s="259">
        <f t="shared" si="0"/>
        <v>-0.19472099684026775</v>
      </c>
    </row>
    <row r="23" spans="1:5" ht="16.5" thickTop="1">
      <c r="A23" s="40"/>
      <c r="E23" s="253"/>
    </row>
    <row r="24" spans="1:5" ht="15.75">
      <c r="A24" s="40"/>
    </row>
    <row r="25" spans="1:5">
      <c r="A25" s="105"/>
    </row>
    <row r="26" spans="1:5">
      <c r="A26" s="105"/>
    </row>
    <row r="27" spans="1:5">
      <c r="A27" s="105"/>
    </row>
    <row r="28" spans="1:5">
      <c r="A28" s="105"/>
    </row>
    <row r="29" spans="1:5" ht="15.75">
      <c r="A29" s="235" t="s">
        <v>199</v>
      </c>
    </row>
    <row r="30" spans="1:5" ht="15.75">
      <c r="A30" s="235" t="s">
        <v>205</v>
      </c>
    </row>
  </sheetData>
  <mergeCells count="1">
    <mergeCell ref="A1:E1"/>
  </mergeCells>
  <phoneticPr fontId="0" type="noConversion"/>
  <pageMargins left="0.5" right="0.5" top="1.59" bottom="1" header="2.04" footer="0.511811024"/>
  <pageSetup scale="88"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H24"/>
  <sheetViews>
    <sheetView zoomScale="75" workbookViewId="0">
      <selection activeCell="E16" sqref="E16"/>
    </sheetView>
  </sheetViews>
  <sheetFormatPr baseColWidth="10" defaultRowHeight="15"/>
  <cols>
    <col min="1" max="1" width="44" style="101" customWidth="1"/>
    <col min="2" max="4" width="18.28515625" style="61" customWidth="1"/>
    <col min="5" max="5" width="11.42578125" style="127"/>
    <col min="6" max="16384" width="11.42578125" style="101"/>
  </cols>
  <sheetData>
    <row r="1" spans="1:8" ht="20.25" customHeight="1">
      <c r="A1" s="379" t="s">
        <v>233</v>
      </c>
      <c r="B1" s="379"/>
      <c r="C1" s="379"/>
      <c r="D1" s="379"/>
      <c r="E1" s="379"/>
    </row>
    <row r="2" spans="1:8" ht="20.25" customHeight="1">
      <c r="A2" s="213"/>
      <c r="B2" s="216" t="s">
        <v>3</v>
      </c>
      <c r="C2" s="213"/>
      <c r="D2" s="213"/>
      <c r="E2" s="213"/>
    </row>
    <row r="3" spans="1:8" ht="20.25" customHeight="1">
      <c r="A3" s="102"/>
      <c r="B3" s="59"/>
      <c r="C3" s="59"/>
      <c r="D3" s="59"/>
    </row>
    <row r="4" spans="1:8" ht="20.25" customHeight="1">
      <c r="A4" s="102"/>
      <c r="B4" s="59"/>
      <c r="C4" s="59"/>
      <c r="D4" s="140" t="s">
        <v>4</v>
      </c>
      <c r="E4" s="154"/>
    </row>
    <row r="5" spans="1:8" s="103" customFormat="1" ht="20.25" customHeight="1">
      <c r="A5" s="34"/>
      <c r="B5" s="195">
        <f>+'NOTA 4'!B5</f>
        <v>2019</v>
      </c>
      <c r="C5" s="195">
        <f>+'NOTA 4'!C5</f>
        <v>2018</v>
      </c>
      <c r="D5" s="60" t="s">
        <v>7</v>
      </c>
      <c r="E5" s="144" t="s">
        <v>8</v>
      </c>
    </row>
    <row r="6" spans="1:8" ht="23.25" customHeight="1"/>
    <row r="7" spans="1:8" s="104" customFormat="1" ht="23.25" customHeight="1">
      <c r="A7" s="104" t="s">
        <v>134</v>
      </c>
      <c r="B7" s="66"/>
      <c r="C7" s="66"/>
      <c r="D7" s="66"/>
      <c r="E7" s="139"/>
    </row>
    <row r="8" spans="1:8" s="104" customFormat="1" ht="23.25" customHeight="1">
      <c r="B8" s="66"/>
      <c r="C8" s="66"/>
      <c r="D8" s="66"/>
      <c r="E8" s="139"/>
    </row>
    <row r="9" spans="1:8" s="23" customFormat="1" ht="23.25" customHeight="1">
      <c r="A9" s="23" t="s">
        <v>135</v>
      </c>
      <c r="B9" s="311">
        <v>391</v>
      </c>
      <c r="C9" s="311">
        <v>106</v>
      </c>
      <c r="D9" s="325">
        <f>+B9-C9</f>
        <v>285</v>
      </c>
      <c r="E9" s="329">
        <f t="shared" ref="E9:E16" si="0">+D9/C9</f>
        <v>2.6886792452830188</v>
      </c>
    </row>
    <row r="10" spans="1:8" s="23" customFormat="1" ht="23.25" customHeight="1">
      <c r="A10" s="23" t="s">
        <v>136</v>
      </c>
      <c r="B10" s="311">
        <v>0</v>
      </c>
      <c r="C10" s="311">
        <v>206</v>
      </c>
      <c r="D10" s="325">
        <f t="shared" ref="D10:D16" si="1">+B10-C10</f>
        <v>-206</v>
      </c>
      <c r="E10" s="257">
        <f t="shared" si="0"/>
        <v>-1</v>
      </c>
    </row>
    <row r="11" spans="1:8" s="23" customFormat="1" ht="23.25" customHeight="1">
      <c r="A11" s="23" t="s">
        <v>137</v>
      </c>
      <c r="B11" s="311">
        <v>29184</v>
      </c>
      <c r="C11" s="311">
        <v>29384</v>
      </c>
      <c r="D11" s="325">
        <f t="shared" si="1"/>
        <v>-200</v>
      </c>
      <c r="E11" s="257">
        <f t="shared" si="0"/>
        <v>-6.8064252654505856E-3</v>
      </c>
    </row>
    <row r="12" spans="1:8" s="23" customFormat="1" ht="23.25" customHeight="1">
      <c r="A12" s="23" t="s">
        <v>138</v>
      </c>
      <c r="B12" s="311">
        <v>27812</v>
      </c>
      <c r="C12" s="311">
        <v>28175</v>
      </c>
      <c r="D12" s="327">
        <f t="shared" si="1"/>
        <v>-363</v>
      </c>
      <c r="E12" s="257">
        <f t="shared" si="0"/>
        <v>-1.2883762200532388E-2</v>
      </c>
    </row>
    <row r="13" spans="1:8" s="23" customFormat="1" ht="23.25" customHeight="1">
      <c r="A13" s="23" t="s">
        <v>139</v>
      </c>
      <c r="B13" s="311">
        <v>38242</v>
      </c>
      <c r="C13" s="311">
        <v>38242</v>
      </c>
      <c r="D13" s="325">
        <f t="shared" si="1"/>
        <v>0</v>
      </c>
      <c r="E13" s="329">
        <f t="shared" si="0"/>
        <v>0</v>
      </c>
      <c r="H13" s="352"/>
    </row>
    <row r="14" spans="1:8" s="23" customFormat="1" ht="23.25" customHeight="1">
      <c r="A14" s="23" t="s">
        <v>140</v>
      </c>
      <c r="B14" s="311">
        <v>27594</v>
      </c>
      <c r="C14" s="311">
        <v>26675</v>
      </c>
      <c r="D14" s="325">
        <f t="shared" si="1"/>
        <v>919</v>
      </c>
      <c r="E14" s="329">
        <f t="shared" si="0"/>
        <v>3.445173383317713E-2</v>
      </c>
    </row>
    <row r="15" spans="1:8" s="23" customFormat="1" ht="23.25" customHeight="1">
      <c r="A15" s="23" t="s">
        <v>41</v>
      </c>
      <c r="B15" s="306">
        <v>684</v>
      </c>
      <c r="C15" s="306">
        <v>473</v>
      </c>
      <c r="D15" s="325">
        <f t="shared" si="1"/>
        <v>211</v>
      </c>
      <c r="E15" s="329">
        <f t="shared" si="0"/>
        <v>0.44608879492600423</v>
      </c>
      <c r="F15" s="376"/>
    </row>
    <row r="16" spans="1:8" s="23" customFormat="1" ht="23.25" customHeight="1" thickBot="1">
      <c r="A16" s="23" t="s">
        <v>141</v>
      </c>
      <c r="B16" s="208">
        <v>-32280</v>
      </c>
      <c r="C16" s="208">
        <v>-32280</v>
      </c>
      <c r="D16" s="353">
        <f t="shared" si="1"/>
        <v>0</v>
      </c>
      <c r="E16" s="256">
        <f t="shared" si="0"/>
        <v>0</v>
      </c>
      <c r="F16" s="376"/>
    </row>
    <row r="17" spans="1:5" s="23" customFormat="1" ht="23.25" customHeight="1">
      <c r="B17" s="111"/>
      <c r="C17" s="111"/>
      <c r="D17" s="57"/>
      <c r="E17" s="178"/>
    </row>
    <row r="18" spans="1:5" ht="16.5" thickBot="1">
      <c r="A18" s="40" t="s">
        <v>142</v>
      </c>
      <c r="B18" s="232">
        <f>SUM(B9:B16)</f>
        <v>91627</v>
      </c>
      <c r="C18" s="228">
        <f>SUM(C9:C16)</f>
        <v>90981</v>
      </c>
      <c r="D18" s="228">
        <f>SUM(D9:D16)</f>
        <v>646</v>
      </c>
      <c r="E18" s="229">
        <f>+D18/C18</f>
        <v>7.1003835965751088E-3</v>
      </c>
    </row>
    <row r="19" spans="1:5" ht="15.75" thickTop="1">
      <c r="A19" s="105"/>
    </row>
    <row r="20" spans="1:5">
      <c r="A20" s="105"/>
    </row>
    <row r="22" spans="1:5">
      <c r="A22" s="174"/>
    </row>
    <row r="23" spans="1:5" ht="15.75">
      <c r="A23" s="235" t="s">
        <v>199</v>
      </c>
    </row>
    <row r="24" spans="1:5" ht="15.75">
      <c r="A24" s="235" t="s">
        <v>205</v>
      </c>
    </row>
  </sheetData>
  <mergeCells count="1">
    <mergeCell ref="A1:E1"/>
  </mergeCells>
  <phoneticPr fontId="0" type="noConversion"/>
  <pageMargins left="0.5" right="0.5" top="1.59" bottom="1" header="2.04" footer="0.511811024"/>
  <pageSetup scale="88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19</vt:i4>
      </vt:variant>
    </vt:vector>
  </HeadingPairs>
  <TitlesOfParts>
    <vt:vector size="41" baseType="lpstr">
      <vt:lpstr>ACTIVO</vt:lpstr>
      <vt:lpstr>PASIVO-PATRI</vt:lpstr>
      <vt:lpstr>RESULTADOS</vt:lpstr>
      <vt:lpstr>NOTA 1</vt:lpstr>
      <vt:lpstr>NOTA 2  </vt:lpstr>
      <vt:lpstr>NOTA 3</vt:lpstr>
      <vt:lpstr>NOTA 4</vt:lpstr>
      <vt:lpstr>NOTA 5</vt:lpstr>
      <vt:lpstr>NOTA 6</vt:lpstr>
      <vt:lpstr>NOTA 7</vt:lpstr>
      <vt:lpstr>NOTA 8</vt:lpstr>
      <vt:lpstr>NOTA 9</vt:lpstr>
      <vt:lpstr>NOTA 10</vt:lpstr>
      <vt:lpstr>NOTA 11</vt:lpstr>
      <vt:lpstr>NOTA 12</vt:lpstr>
      <vt:lpstr>NOTA 13</vt:lpstr>
      <vt:lpstr>NOTA 14</vt:lpstr>
      <vt:lpstr>NOTA 15</vt:lpstr>
      <vt:lpstr>NOTA 16</vt:lpstr>
      <vt:lpstr>ANEXO-1</vt:lpstr>
      <vt:lpstr>ANEXO-1.1</vt:lpstr>
      <vt:lpstr>ANEXO 2</vt:lpstr>
      <vt:lpstr>ACTIVO!Área_de_impresión</vt:lpstr>
      <vt:lpstr>'ANEXO 2'!Área_de_impresión</vt:lpstr>
      <vt:lpstr>'ANEXO-1'!Área_de_impresión</vt:lpstr>
      <vt:lpstr>'ANEXO-1.1'!Área_de_impresión</vt:lpstr>
      <vt:lpstr>'NOTA 1'!Área_de_impresión</vt:lpstr>
      <vt:lpstr>'NOTA 10'!Área_de_impresión</vt:lpstr>
      <vt:lpstr>'NOTA 11'!Área_de_impresión</vt:lpstr>
      <vt:lpstr>'NOTA 12'!Área_de_impresión</vt:lpstr>
      <vt:lpstr>'NOTA 13'!Área_de_impresión</vt:lpstr>
      <vt:lpstr>'NOTA 2  '!Área_de_impresión</vt:lpstr>
      <vt:lpstr>'NOTA 3'!Área_de_impresión</vt:lpstr>
      <vt:lpstr>'NOTA 4'!Área_de_impresión</vt:lpstr>
      <vt:lpstr>'NOTA 5'!Área_de_impresión</vt:lpstr>
      <vt:lpstr>'NOTA 6'!Área_de_impresión</vt:lpstr>
      <vt:lpstr>'NOTA 7'!Área_de_impresión</vt:lpstr>
      <vt:lpstr>'NOTA 8'!Área_de_impresión</vt:lpstr>
      <vt:lpstr>'NOTA 9'!Área_de_impresión</vt:lpstr>
      <vt:lpstr>'PASIVO-PATRI'!Área_de_impresión</vt:lpstr>
      <vt:lpstr>RESULTADOS!Área_de_impresión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Geni A. Villalobos Hernández</dc:creator>
  <cp:lastModifiedBy>Melissa Marín Garita</cp:lastModifiedBy>
  <cp:lastPrinted>2019-07-16T13:00:52Z</cp:lastPrinted>
  <dcterms:created xsi:type="dcterms:W3CDTF">1998-05-05T23:44:11Z</dcterms:created>
  <dcterms:modified xsi:type="dcterms:W3CDTF">2020-01-24T19:38:52Z</dcterms:modified>
</cp:coreProperties>
</file>