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ágina de internet\2015\Cónozcanos\Información financiera\"/>
    </mc:Choice>
  </mc:AlternateContent>
  <bookViews>
    <workbookView xWindow="120" yWindow="90" windowWidth="9690" windowHeight="7290" tabRatio="899" activeTab="1"/>
  </bookViews>
  <sheets>
    <sheet name="ACTIVO" sheetId="1" r:id="rId1"/>
    <sheet name="PASIVO-PATRI" sheetId="2" r:id="rId2"/>
    <sheet name="RESULTADOS" sheetId="3" r:id="rId3"/>
    <sheet name="NOTA 1" sheetId="4" r:id="rId4"/>
    <sheet name="NOTA 2" sheetId="5" r:id="rId5"/>
    <sheet name="NOTA 3)" sheetId="14" r:id="rId6"/>
    <sheet name="NOTA 4" sheetId="6" r:id="rId7"/>
    <sheet name="NOTA 5" sheetId="28" r:id="rId8"/>
    <sheet name="NOTA 6" sheetId="7" r:id="rId9"/>
    <sheet name="NOTA 7" sheetId="16" r:id="rId10"/>
    <sheet name="NOTA 8" sheetId="17" r:id="rId11"/>
    <sheet name="NOTA 9" sheetId="20" r:id="rId12"/>
    <sheet name="NOTA 10" sheetId="23" r:id="rId13"/>
    <sheet name="NOTA 11" sheetId="22" r:id="rId14"/>
    <sheet name="ANEXO-1" sheetId="10" r:id="rId15"/>
    <sheet name="ANEXO-1.1" sheetId="11" r:id="rId16"/>
    <sheet name="ANEXO 2" sheetId="12" r:id="rId17"/>
    <sheet name="Hoja1" sheetId="24" r:id="rId18"/>
  </sheets>
  <definedNames>
    <definedName name="_xlnm.Print_Area" localSheetId="0">ACTIVO!$A$10:$F$41</definedName>
    <definedName name="_xlnm.Print_Area" localSheetId="16">'ANEXO 2'!$A$1:$H$41</definedName>
    <definedName name="_xlnm.Print_Area" localSheetId="14">'ANEXO-1'!$4:$28</definedName>
    <definedName name="_xlnm.Print_Area" localSheetId="15">'ANEXO-1.1'!$A$1:$G$34</definedName>
    <definedName name="_xlnm.Print_Area" localSheetId="3">'NOTA 1'!$A$1:$E$31</definedName>
    <definedName name="_xlnm.Print_Area" localSheetId="4">'NOTA 2'!$A$1:$E$29</definedName>
    <definedName name="_xlnm.Print_Area" localSheetId="5">'NOTA 3)'!$A$1:$E$25</definedName>
    <definedName name="_xlnm.Print_Area" localSheetId="6">'NOTA 4'!$A$1:$E$36</definedName>
    <definedName name="_xlnm.Print_Area" localSheetId="8">'NOTA 6'!$A$1:$E$26</definedName>
    <definedName name="_xlnm.Print_Area" localSheetId="9">'NOTA 7'!$A$1:$E$24</definedName>
    <definedName name="_xlnm.Print_Area" localSheetId="10">'NOTA 8'!$A$1:$E$20</definedName>
    <definedName name="_xlnm.Print_Area" localSheetId="1">'PASIVO-PATRI'!$A$1:$F$32</definedName>
    <definedName name="_xlnm.Print_Area" localSheetId="2">RESULTADOS!$A$1:$F$43</definedName>
  </definedNames>
  <calcPr calcId="152511"/>
</workbook>
</file>

<file path=xl/calcChain.xml><?xml version="1.0" encoding="utf-8"?>
<calcChain xmlns="http://schemas.openxmlformats.org/spreadsheetml/2006/main">
  <c r="E16" i="7" l="1"/>
  <c r="E25" i="4"/>
  <c r="F35" i="3"/>
  <c r="E15" i="28"/>
  <c r="E9" i="28"/>
  <c r="D14" i="28"/>
  <c r="D13" i="28"/>
  <c r="E13" i="28" s="1"/>
  <c r="D12" i="28"/>
  <c r="D11" i="28"/>
  <c r="E11" i="28" s="1"/>
  <c r="D10" i="28"/>
  <c r="D9" i="28"/>
  <c r="C16" i="28"/>
  <c r="B16" i="28"/>
  <c r="D15" i="28"/>
  <c r="E14" i="28"/>
  <c r="E12" i="28"/>
  <c r="E10" i="28"/>
  <c r="D7" i="28"/>
  <c r="E7" i="28" s="1"/>
  <c r="A2" i="28"/>
  <c r="D8" i="28" l="1"/>
  <c r="E8" i="28" s="1"/>
  <c r="D16" i="28"/>
  <c r="E16" i="28" s="1"/>
  <c r="E35" i="3"/>
  <c r="F36" i="12"/>
  <c r="B36" i="12"/>
  <c r="B20" i="14" l="1"/>
  <c r="G32" i="12"/>
  <c r="G34" i="12"/>
  <c r="D36" i="12"/>
  <c r="G23" i="12"/>
  <c r="D37" i="3" l="1"/>
  <c r="E36" i="12" l="1"/>
  <c r="C36" i="12"/>
  <c r="C37" i="3"/>
  <c r="E34" i="3"/>
  <c r="F34" i="3" s="1"/>
  <c r="C17" i="7"/>
  <c r="B22" i="20"/>
  <c r="D10" i="17"/>
  <c r="E10" i="17" s="1"/>
  <c r="D12" i="17"/>
  <c r="E12" i="17" s="1"/>
  <c r="B17" i="7"/>
  <c r="E25" i="1"/>
  <c r="F25" i="1" s="1"/>
  <c r="D16" i="3"/>
  <c r="D28" i="3"/>
  <c r="D18" i="16"/>
  <c r="E18" i="16" s="1"/>
  <c r="A2" i="5"/>
  <c r="A2" i="14" s="1"/>
  <c r="C28" i="3"/>
  <c r="C16" i="3"/>
  <c r="B5" i="23"/>
  <c r="B5" i="22" s="1"/>
  <c r="C5" i="23"/>
  <c r="C5" i="22" s="1"/>
  <c r="C9" i="2"/>
  <c r="C9" i="3" s="1"/>
  <c r="B5" i="4" s="1"/>
  <c r="D9" i="2"/>
  <c r="D9" i="3" s="1"/>
  <c r="C5" i="4" s="1"/>
  <c r="B16" i="12"/>
  <c r="B27" i="12"/>
  <c r="D18" i="23"/>
  <c r="D17" i="23"/>
  <c r="E17" i="23" s="1"/>
  <c r="C19" i="23"/>
  <c r="E30" i="1"/>
  <c r="F30" i="1" s="1"/>
  <c r="E29" i="1"/>
  <c r="F29" i="1" s="1"/>
  <c r="E28" i="1"/>
  <c r="F28" i="1" s="1"/>
  <c r="E27" i="1"/>
  <c r="F27" i="1" s="1"/>
  <c r="E26" i="1"/>
  <c r="F26" i="1" s="1"/>
  <c r="E24" i="1"/>
  <c r="F24" i="1" s="1"/>
  <c r="E23" i="1"/>
  <c r="F23" i="1" s="1"/>
  <c r="E22" i="1"/>
  <c r="F22" i="1" s="1"/>
  <c r="E21" i="1"/>
  <c r="B32" i="11"/>
  <c r="C32" i="11"/>
  <c r="D32" i="11"/>
  <c r="E32" i="11"/>
  <c r="F32" i="11"/>
  <c r="A5" i="12"/>
  <c r="C20" i="14"/>
  <c r="C11" i="5"/>
  <c r="C19" i="5"/>
  <c r="C28" i="4"/>
  <c r="C30" i="4" s="1"/>
  <c r="E22" i="2"/>
  <c r="F22" i="2" s="1"/>
  <c r="E21" i="2"/>
  <c r="E20" i="2"/>
  <c r="E19" i="2"/>
  <c r="E18" i="2"/>
  <c r="E17" i="2"/>
  <c r="D13" i="2"/>
  <c r="C13" i="2"/>
  <c r="E12" i="2"/>
  <c r="E11" i="2"/>
  <c r="F11" i="2" s="1"/>
  <c r="E26" i="3"/>
  <c r="F26" i="3" s="1"/>
  <c r="E25" i="3"/>
  <c r="F25" i="3" s="1"/>
  <c r="D26" i="2"/>
  <c r="G27" i="10"/>
  <c r="B19" i="23"/>
  <c r="D19" i="23" s="1"/>
  <c r="E19" i="23" s="1"/>
  <c r="D13" i="23"/>
  <c r="E13" i="23" s="1"/>
  <c r="D12" i="23"/>
  <c r="E12" i="23" s="1"/>
  <c r="D11" i="23"/>
  <c r="E11" i="23" s="1"/>
  <c r="D9" i="22"/>
  <c r="E9" i="22" s="1"/>
  <c r="D10" i="22"/>
  <c r="C12" i="22"/>
  <c r="B12" i="22"/>
  <c r="C22" i="20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D13" i="20"/>
  <c r="D12" i="20"/>
  <c r="E12" i="20" s="1"/>
  <c r="D11" i="20"/>
  <c r="E11" i="20" s="1"/>
  <c r="D10" i="20"/>
  <c r="E10" i="20" s="1"/>
  <c r="D9" i="20"/>
  <c r="E9" i="20" s="1"/>
  <c r="B15" i="11"/>
  <c r="C16" i="12"/>
  <c r="C27" i="12"/>
  <c r="C15" i="11"/>
  <c r="D16" i="12"/>
  <c r="D27" i="12"/>
  <c r="D15" i="11"/>
  <c r="E16" i="12"/>
  <c r="E27" i="12"/>
  <c r="E15" i="11"/>
  <c r="F16" i="12"/>
  <c r="F27" i="12"/>
  <c r="F15" i="11"/>
  <c r="G26" i="11"/>
  <c r="G22" i="11"/>
  <c r="G21" i="11"/>
  <c r="G20" i="11"/>
  <c r="G19" i="11"/>
  <c r="G18" i="11"/>
  <c r="G17" i="11"/>
  <c r="G16" i="11"/>
  <c r="G14" i="11"/>
  <c r="G13" i="11"/>
  <c r="G12" i="11"/>
  <c r="G11" i="11"/>
  <c r="G22" i="10"/>
  <c r="G21" i="10"/>
  <c r="G20" i="10"/>
  <c r="G19" i="10"/>
  <c r="G18" i="10"/>
  <c r="G17" i="10"/>
  <c r="G16" i="10"/>
  <c r="G15" i="10"/>
  <c r="G14" i="10"/>
  <c r="G13" i="10"/>
  <c r="G12" i="10"/>
  <c r="G11" i="10"/>
  <c r="C15" i="17"/>
  <c r="D13" i="17"/>
  <c r="E13" i="17" s="1"/>
  <c r="D14" i="17"/>
  <c r="E14" i="17" s="1"/>
  <c r="D9" i="17"/>
  <c r="D16" i="7"/>
  <c r="D15" i="7"/>
  <c r="E15" i="7" s="1"/>
  <c r="D14" i="7"/>
  <c r="E14" i="7" s="1"/>
  <c r="G10" i="11"/>
  <c r="G10" i="10"/>
  <c r="B28" i="4"/>
  <c r="B30" i="4" s="1"/>
  <c r="B19" i="5"/>
  <c r="B11" i="5"/>
  <c r="E33" i="3"/>
  <c r="D16" i="16"/>
  <c r="E16" i="16" s="1"/>
  <c r="D11" i="17"/>
  <c r="E11" i="17" s="1"/>
  <c r="B15" i="17"/>
  <c r="D9" i="16"/>
  <c r="D10" i="16"/>
  <c r="D11" i="16"/>
  <c r="E11" i="16" s="1"/>
  <c r="D12" i="16"/>
  <c r="E12" i="16" s="1"/>
  <c r="D13" i="16"/>
  <c r="E13" i="16" s="1"/>
  <c r="D14" i="16"/>
  <c r="E14" i="16" s="1"/>
  <c r="D15" i="16"/>
  <c r="E15" i="16" s="1"/>
  <c r="D17" i="16"/>
  <c r="B19" i="16"/>
  <c r="C19" i="16"/>
  <c r="D19" i="14"/>
  <c r="E19" i="14" s="1"/>
  <c r="D18" i="14"/>
  <c r="D17" i="14"/>
  <c r="D16" i="14"/>
  <c r="D15" i="14"/>
  <c r="D14" i="14"/>
  <c r="E14" i="14" s="1"/>
  <c r="D13" i="14"/>
  <c r="E13" i="14" s="1"/>
  <c r="D12" i="14"/>
  <c r="E12" i="14" s="1"/>
  <c r="D11" i="14"/>
  <c r="E11" i="14" s="1"/>
  <c r="D10" i="14"/>
  <c r="D9" i="14"/>
  <c r="B9" i="7"/>
  <c r="C9" i="7"/>
  <c r="D9" i="7" s="1"/>
  <c r="B18" i="7"/>
  <c r="D13" i="7"/>
  <c r="E13" i="7" s="1"/>
  <c r="D10" i="5"/>
  <c r="B29" i="4"/>
  <c r="C29" i="4"/>
  <c r="D27" i="4"/>
  <c r="E27" i="4" s="1"/>
  <c r="D25" i="4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E37" i="3"/>
  <c r="F37" i="3" s="1"/>
  <c r="E36" i="3"/>
  <c r="F36" i="3" s="1"/>
  <c r="G35" i="12"/>
  <c r="G36" i="12" s="1"/>
  <c r="D11" i="7"/>
  <c r="E11" i="7" s="1"/>
  <c r="D18" i="5"/>
  <c r="D16" i="5"/>
  <c r="F23" i="10"/>
  <c r="E20" i="1"/>
  <c r="E34" i="1"/>
  <c r="F34" i="1" s="1"/>
  <c r="D33" i="1"/>
  <c r="C33" i="1"/>
  <c r="G21" i="12"/>
  <c r="G22" i="12"/>
  <c r="G24" i="12"/>
  <c r="G25" i="12"/>
  <c r="G26" i="12"/>
  <c r="G20" i="12"/>
  <c r="G13" i="12"/>
  <c r="G14" i="12"/>
  <c r="A7" i="12"/>
  <c r="G12" i="12"/>
  <c r="A1" i="12"/>
  <c r="A2" i="11"/>
  <c r="A2" i="12" s="1"/>
  <c r="C23" i="10"/>
  <c r="D23" i="10"/>
  <c r="E23" i="10"/>
  <c r="B23" i="10"/>
  <c r="A6" i="10"/>
  <c r="A6" i="11" s="1"/>
  <c r="A5" i="10"/>
  <c r="A5" i="11"/>
  <c r="A4" i="11"/>
  <c r="A1" i="1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7" i="4"/>
  <c r="E7" i="4" s="1"/>
  <c r="D17" i="5"/>
  <c r="D9" i="5"/>
  <c r="D11" i="5" s="1"/>
  <c r="C6" i="6"/>
  <c r="B6" i="6"/>
  <c r="D9" i="6"/>
  <c r="E9" i="6" s="1"/>
  <c r="D10" i="6"/>
  <c r="E10" i="6" s="1"/>
  <c r="B11" i="6"/>
  <c r="C11" i="6"/>
  <c r="D13" i="6"/>
  <c r="E13" i="6" s="1"/>
  <c r="D14" i="6"/>
  <c r="E14" i="6" s="1"/>
  <c r="B15" i="6"/>
  <c r="C15" i="6"/>
  <c r="D17" i="6"/>
  <c r="E17" i="6" s="1"/>
  <c r="D18" i="6"/>
  <c r="E18" i="6" s="1"/>
  <c r="B19" i="6"/>
  <c r="C19" i="6"/>
  <c r="D8" i="7"/>
  <c r="E8" i="7" s="1"/>
  <c r="D12" i="7"/>
  <c r="E12" i="7" s="1"/>
  <c r="F17" i="2"/>
  <c r="F18" i="2"/>
  <c r="F19" i="2"/>
  <c r="F20" i="2"/>
  <c r="F21" i="2"/>
  <c r="F12" i="2"/>
  <c r="A7" i="2"/>
  <c r="A6" i="2"/>
  <c r="A5" i="2"/>
  <c r="A4" i="2"/>
  <c r="E21" i="3"/>
  <c r="F21" i="3" s="1"/>
  <c r="E22" i="3"/>
  <c r="F22" i="3" s="1"/>
  <c r="E24" i="3"/>
  <c r="E13" i="3"/>
  <c r="F13" i="3" s="1"/>
  <c r="E14" i="3"/>
  <c r="F14" i="3" s="1"/>
  <c r="E12" i="3"/>
  <c r="F12" i="3" s="1"/>
  <c r="E20" i="3"/>
  <c r="F20" i="3" s="1"/>
  <c r="A7" i="3"/>
  <c r="A6" i="3"/>
  <c r="E28" i="3" l="1"/>
  <c r="F28" i="3" s="1"/>
  <c r="E33" i="1"/>
  <c r="F33" i="1" s="1"/>
  <c r="E10" i="16"/>
  <c r="D19" i="16"/>
  <c r="E19" i="16" s="1"/>
  <c r="D19" i="5"/>
  <c r="D17" i="7"/>
  <c r="E17" i="7" s="1"/>
  <c r="D29" i="4"/>
  <c r="E29" i="4" s="1"/>
  <c r="E26" i="2"/>
  <c r="F26" i="2" s="1"/>
  <c r="D20" i="14"/>
  <c r="E20" i="14" s="1"/>
  <c r="B28" i="12"/>
  <c r="B37" i="12" s="1"/>
  <c r="B23" i="11" s="1"/>
  <c r="B25" i="11" s="1"/>
  <c r="D11" i="6"/>
  <c r="E11" i="6" s="1"/>
  <c r="E13" i="2"/>
  <c r="F13" i="2" s="1"/>
  <c r="C20" i="5"/>
  <c r="D15" i="17"/>
  <c r="E15" i="17" s="1"/>
  <c r="B20" i="5"/>
  <c r="G32" i="11"/>
  <c r="G15" i="11"/>
  <c r="F28" i="12"/>
  <c r="F37" i="12" s="1"/>
  <c r="F23" i="11" s="1"/>
  <c r="F25" i="11" s="1"/>
  <c r="F27" i="11" s="1"/>
  <c r="G16" i="12"/>
  <c r="E28" i="12"/>
  <c r="E37" i="12" s="1"/>
  <c r="E23" i="11" s="1"/>
  <c r="E25" i="11" s="1"/>
  <c r="E27" i="11" s="1"/>
  <c r="D28" i="12"/>
  <c r="D37" i="12" s="1"/>
  <c r="D23" i="11" s="1"/>
  <c r="D25" i="11" s="1"/>
  <c r="D27" i="11" s="1"/>
  <c r="C28" i="12"/>
  <c r="C37" i="12" s="1"/>
  <c r="C23" i="11" s="1"/>
  <c r="C25" i="11" s="1"/>
  <c r="C27" i="11" s="1"/>
  <c r="F20" i="1"/>
  <c r="E16" i="3"/>
  <c r="F16" i="3" s="1"/>
  <c r="G27" i="12"/>
  <c r="G23" i="10"/>
  <c r="G24" i="10" s="1"/>
  <c r="D12" i="22"/>
  <c r="E12" i="22" s="1"/>
  <c r="D22" i="20"/>
  <c r="E22" i="20" s="1"/>
  <c r="D19" i="6"/>
  <c r="D15" i="6"/>
  <c r="E15" i="6" s="1"/>
  <c r="D6" i="6"/>
  <c r="E6" i="6" s="1"/>
  <c r="D28" i="4"/>
  <c r="E28" i="4" s="1"/>
  <c r="C29" i="3"/>
  <c r="C38" i="3" s="1"/>
  <c r="D29" i="3"/>
  <c r="D38" i="3" s="1"/>
  <c r="D23" i="2" s="1"/>
  <c r="D24" i="2" s="1"/>
  <c r="D25" i="2" s="1"/>
  <c r="D30" i="4"/>
  <c r="E30" i="4" s="1"/>
  <c r="B22" i="6"/>
  <c r="C22" i="6"/>
  <c r="E10" i="22"/>
  <c r="E18" i="23"/>
  <c r="C5" i="14"/>
  <c r="C5" i="5"/>
  <c r="C4" i="6" s="1"/>
  <c r="C5" i="17"/>
  <c r="C6" i="20" s="1"/>
  <c r="C5" i="16"/>
  <c r="B5" i="17"/>
  <c r="B6" i="20" s="1"/>
  <c r="B5" i="16"/>
  <c r="B5" i="14"/>
  <c r="B5" i="5"/>
  <c r="B4" i="6" s="1"/>
  <c r="A2" i="16"/>
  <c r="A3" i="7"/>
  <c r="A3" i="20" s="1"/>
  <c r="A2" i="17"/>
  <c r="D20" i="5"/>
  <c r="E9" i="7"/>
  <c r="C18" i="7"/>
  <c r="D18" i="7" s="1"/>
  <c r="G28" i="12" l="1"/>
  <c r="G37" i="12" s="1"/>
  <c r="D24" i="10"/>
  <c r="F24" i="10"/>
  <c r="B24" i="10"/>
  <c r="E24" i="10"/>
  <c r="C24" i="10"/>
  <c r="G25" i="11"/>
  <c r="G23" i="11"/>
  <c r="E29" i="3"/>
  <c r="F29" i="3" s="1"/>
  <c r="B27" i="11"/>
  <c r="G27" i="11" s="1"/>
  <c r="C23" i="2"/>
  <c r="E38" i="3"/>
  <c r="F38" i="3" s="1"/>
  <c r="D22" i="6"/>
  <c r="E22" i="6" s="1"/>
  <c r="A2" i="23"/>
  <c r="A2" i="22"/>
  <c r="E18" i="7"/>
  <c r="E23" i="2" l="1"/>
  <c r="C24" i="2"/>
  <c r="C25" i="2" s="1"/>
  <c r="C29" i="11"/>
  <c r="F29" i="11"/>
  <c r="D29" i="11"/>
  <c r="E29" i="11"/>
  <c r="B29" i="11"/>
  <c r="G29" i="11" l="1"/>
  <c r="E24" i="2"/>
  <c r="E25" i="2" s="1"/>
  <c r="F23" i="2"/>
  <c r="F24" i="2" l="1"/>
  <c r="F25" i="2"/>
</calcChain>
</file>

<file path=xl/sharedStrings.xml><?xml version="1.0" encoding="utf-8"?>
<sst xmlns="http://schemas.openxmlformats.org/spreadsheetml/2006/main" count="350" uniqueCount="225">
  <si>
    <t>Instituto Nacional de Fomento Cooperativo</t>
  </si>
  <si>
    <t>-INFOCOOP-</t>
  </si>
  <si>
    <t>Balance de Situación</t>
  </si>
  <si>
    <t>(Miles de colones)</t>
  </si>
  <si>
    <t>VARIACION</t>
  </si>
  <si>
    <t>ACTIVO:</t>
  </si>
  <si>
    <t>NOTA</t>
  </si>
  <si>
    <t>ABSOLUTA</t>
  </si>
  <si>
    <t>RELAT.</t>
  </si>
  <si>
    <t>DISPONIBILIDADES</t>
  </si>
  <si>
    <t>PRODUCTOS POR COBRAR NETO</t>
  </si>
  <si>
    <t>OTRAS CUENTAS POR COBRAR</t>
  </si>
  <si>
    <t>CARTERA DE CREDITOS NETA</t>
  </si>
  <si>
    <t>GASTOS PAGADOS POR ADELANTADO</t>
  </si>
  <si>
    <t>OTROS DESEMBOLSOS FINANCIEROS Y</t>
  </si>
  <si>
    <t>OPERACIONES EN PROC. LIQUIDACION</t>
  </si>
  <si>
    <t>BIENES EN USO NETO</t>
  </si>
  <si>
    <t>BIENES REALIZABLES NETO</t>
  </si>
  <si>
    <t>TOTAL ACTIVO</t>
  </si>
  <si>
    <t>CUENTAS DE ORDEN DEUDORAS</t>
  </si>
  <si>
    <t xml:space="preserve"> </t>
  </si>
  <si>
    <t>Las notas adjuntas son parte integral de los Estados Financieros.</t>
  </si>
  <si>
    <t>PASIVO Y PATRIMONIO</t>
  </si>
  <si>
    <t>PASIVO:</t>
  </si>
  <si>
    <t>CUENTAS POR PAGAR</t>
  </si>
  <si>
    <t>GASTOS ACUMULADOS</t>
  </si>
  <si>
    <t>COLOC. FORM. POR GIRAR</t>
  </si>
  <si>
    <t>OBLIGACIONES POR PAGAR LP.</t>
  </si>
  <si>
    <t>FONDOS ADMINISTRADOS (F.N.A.)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</si>
  <si>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</si>
  <si>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</si>
  <si>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</si>
  <si>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</si>
  <si>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</si>
  <si>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</si>
  <si>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</si>
  <si>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</si>
  <si>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</si>
  <si>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</si>
  <si>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CUENTAS DE ORDEN ACREEDORAS</t>
  </si>
  <si>
    <t>LAS NOTAS ADJUNTAS  SON PARTE INTEGRAL DE LOS ESTADOS FINANCIEROS.</t>
  </si>
  <si>
    <t>Estado de Resultados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</si>
  <si>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</si>
  <si>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</si>
  <si>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</si>
  <si>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</si>
  <si>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</si>
  <si>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</si>
  <si>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</si>
  <si>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</si>
  <si>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INCOBRABLES</t>
  </si>
  <si>
    <t>TRANSFERENCIAS       DE</t>
  </si>
  <si>
    <t>CAPITAL</t>
  </si>
  <si>
    <t>DEPRECIACIONES</t>
  </si>
  <si>
    <t>VARIOS</t>
  </si>
  <si>
    <t>TOTAL GASTOS</t>
  </si>
  <si>
    <t>SUPERAVIT(PERDIDA) OPERACIÓN</t>
  </si>
  <si>
    <t>TOTAL OTROS</t>
  </si>
  <si>
    <t>SUPERAVIT(PERDIDA) NETO</t>
  </si>
  <si>
    <t>LAS NOTAS ADJUNTAS SON PARTE INTEGRAL DE LOS ESTADOS FINANCIEROS.</t>
  </si>
  <si>
    <t>NOTA 1- DISPONIBILIDADES</t>
  </si>
  <si>
    <t>RELATIVA</t>
  </si>
  <si>
    <t>EFECTIVO  Y VALORES EN CAJA</t>
  </si>
  <si>
    <t>B.N.C.R. - CUENTA:</t>
  </si>
  <si>
    <t>B.C.R. - CUENTA:</t>
  </si>
  <si>
    <t># 203952-4 (DESAF)</t>
  </si>
  <si>
    <t># 203951-6 (FNA)</t>
  </si>
  <si>
    <t># 203949-4 (PL-480)</t>
  </si>
  <si>
    <t># 201750-4 (PLANILLAS)</t>
  </si>
  <si>
    <t>B.P.D.C. - CUENTA:</t>
  </si>
  <si>
    <t># 001-00260-7 (PLANILLAS)</t>
  </si>
  <si>
    <t>TOTAL EFECTIVO</t>
  </si>
  <si>
    <t>TOTAL BANCOS</t>
  </si>
  <si>
    <t>TOTAL EFECTIVO Y BANCOS</t>
  </si>
  <si>
    <t>FONDOS ADMINISTRADOS</t>
  </si>
  <si>
    <t>GOBIERNO C.R. / PL-480</t>
  </si>
  <si>
    <t>GOBIERNO C.R. / DESAF</t>
  </si>
  <si>
    <t>GOBIERNO C.R. / F.N.A.</t>
  </si>
  <si>
    <t>TOTAL FONDOS ADMINISTRADOS</t>
  </si>
  <si>
    <t>FONDOS PROPIOS</t>
  </si>
  <si>
    <t>GOBIERNO C.R. / PROPIOS</t>
  </si>
  <si>
    <t>TOTAL FONDOS PROPIOS</t>
  </si>
  <si>
    <t>CARTERA COLOCACIONES TOTAL</t>
  </si>
  <si>
    <t>CARTERA NETA:</t>
  </si>
  <si>
    <t>ORDINARIA</t>
  </si>
  <si>
    <t>(-) ESTIMACION  INCOBRABLES</t>
  </si>
  <si>
    <t>TOTAL  ORDINARIA NETA</t>
  </si>
  <si>
    <t>IRREGULAR</t>
  </si>
  <si>
    <t>(-) ESTIMACION INCOBRABLES</t>
  </si>
  <si>
    <t>TOTAL  IRREGULAR NETA</t>
  </si>
  <si>
    <t xml:space="preserve"> COBRO JUDICIAL</t>
  </si>
  <si>
    <t>TOTAL COBRO JUD. NETA</t>
  </si>
  <si>
    <t>TOTAL CARTERA COLOC. NETA</t>
  </si>
  <si>
    <t>******Representan  el saldo  de los préstamos que mantiene la Institución con el Sector Cooperativo, los</t>
  </si>
  <si>
    <t xml:space="preserve">montos son conciliados mensualmente. </t>
  </si>
  <si>
    <r>
      <t xml:space="preserve">         </t>
    </r>
    <r>
      <rPr>
        <u/>
        <sz val="12"/>
        <rFont val="Arial"/>
        <family val="2"/>
      </rPr>
      <t xml:space="preserve"> Las Colocaciones  Crediticias, se  clasifican en ;</t>
    </r>
  </si>
  <si>
    <t xml:space="preserve">            - Cartera Ordinaria, que la constituyen aquellos préstamos que presentan regularidad en los pagos.</t>
  </si>
  <si>
    <t xml:space="preserve">            - Cartera irregular, préstamos con problemas de recuperación.</t>
  </si>
  <si>
    <t xml:space="preserve">            - Cartera cobro Judicial</t>
  </si>
  <si>
    <t>TOTAL COOPERATIVAS</t>
  </si>
  <si>
    <t>CONVENIO INFOCOOP - DESAF</t>
  </si>
  <si>
    <t>TOTAL CONVENIOS</t>
  </si>
  <si>
    <t>TOTAL INVERSIONES PERMANENTES</t>
  </si>
  <si>
    <t>FONDOS DESAF</t>
  </si>
  <si>
    <t>FONDO NAC. AUTOG.</t>
  </si>
  <si>
    <t>TOTAL SUPERAVIT GANADO</t>
  </si>
  <si>
    <t>Balance de Situación por Fondos</t>
  </si>
  <si>
    <t>DESAF</t>
  </si>
  <si>
    <t>PL-480</t>
  </si>
  <si>
    <t>F.N.A.</t>
  </si>
  <si>
    <t>PROPIOS</t>
  </si>
  <si>
    <t>TOTAL</t>
  </si>
  <si>
    <t>ACTIVO</t>
  </si>
  <si>
    <t>COMP. PRESUP. EGRESOS CAPITAL</t>
  </si>
  <si>
    <t>FONDO/TOTAL. (PESO RELATIVO)</t>
  </si>
  <si>
    <t>FONDO / TOTAL (PESO RELAT.)</t>
  </si>
  <si>
    <t>DESARROLLO ADMINISTRATIVO</t>
  </si>
  <si>
    <t>TRANSFERENCIAS         DE</t>
  </si>
  <si>
    <t>Estado de Resultados por Fondos</t>
  </si>
  <si>
    <t>SUPERAVIT/ PERDIDA DEL PERIODO</t>
  </si>
  <si>
    <t># 203896-0- (FONDOS PROPIOS)</t>
  </si>
  <si>
    <t>****** Las inversiones se registran a su valor nominal, los montos se concilian mensualmente  con el auxiliar</t>
  </si>
  <si>
    <t>AJUSTES A PERIODOS ANTERIORES</t>
  </si>
  <si>
    <t>COOP.ESC.</t>
  </si>
  <si>
    <t>COOP.ESC</t>
  </si>
  <si>
    <t>COOP.ESCOL.</t>
  </si>
  <si>
    <t xml:space="preserve">GOBIERNO C.R. /COOP.ESCOL. </t>
  </si>
  <si>
    <t>AGRIATIRRO</t>
  </si>
  <si>
    <t>COOP.ESCOL.ESTUD.</t>
  </si>
  <si>
    <t># 39306-6 (FONDOS PROPIOS)</t>
  </si>
  <si>
    <t># 41911-9 (PLANILLAS)</t>
  </si>
  <si>
    <t># 161953-5 (COMISION LIQUIDADORA)</t>
  </si>
  <si>
    <t># 603443 (CRICODAP DOLARES)</t>
  </si>
  <si>
    <t># 117029-9 (DESAF)</t>
  </si>
  <si>
    <t># 104458-5 (FNA)</t>
  </si>
  <si>
    <t># 49753-7 (PL-480)</t>
  </si>
  <si>
    <t># 229165-1- (FOND, PROPIOS PLATINO)</t>
  </si>
  <si>
    <t># 237522-2 (COOP.ESC.ESTUD.JUVEN)</t>
  </si>
  <si>
    <t>OTROS ACTIVOS</t>
  </si>
  <si>
    <t>FONDOS INFOCOOP</t>
  </si>
  <si>
    <t>INSTRUMENTOS FINANCIEROS</t>
  </si>
  <si>
    <t>COOPROSANVITO, R.  L..</t>
  </si>
  <si>
    <t>NOTA 3- OTRAS CUENTAS POR COBRAR</t>
  </si>
  <si>
    <t>CUENTAS POR COBRAR</t>
  </si>
  <si>
    <t xml:space="preserve">VIATICOS </t>
  </si>
  <si>
    <t>FUNCIONARIOS</t>
  </si>
  <si>
    <t>INSTITUCIONES</t>
  </si>
  <si>
    <t>COOPERATIVAS</t>
  </si>
  <si>
    <t>JUICIOS</t>
  </si>
  <si>
    <t>PARTICULARES</t>
  </si>
  <si>
    <t>CTAS / COBRAR OP. COBRO JUDICIAL</t>
  </si>
  <si>
    <t>COSTAS PROCESALES</t>
  </si>
  <si>
    <t>COOPETRANSGRECIA</t>
  </si>
  <si>
    <t>ESTIMACION INCOBRABLES</t>
  </si>
  <si>
    <t>TOTAL CUENTAS POR  COBRAR</t>
  </si>
  <si>
    <t>PROVEEDORES</t>
  </si>
  <si>
    <t>RETENCIONES</t>
  </si>
  <si>
    <t>GARANTIAS DE PARTICIPACION</t>
  </si>
  <si>
    <t>GARANTIAS DE CUMPLIMIENTO</t>
  </si>
  <si>
    <t>COMISION LIQUIDADORA</t>
  </si>
  <si>
    <t>ENTRE COMPAÑIAS</t>
  </si>
  <si>
    <t>VACACIONES</t>
  </si>
  <si>
    <t>CESANTIA</t>
  </si>
  <si>
    <t>PROVISION JUICIOS</t>
  </si>
  <si>
    <t>NOTA 2- INSTRUMENTOS FINANCIEROS</t>
  </si>
  <si>
    <t>TOTAL INSTRUMENTOS FINANCIEROS</t>
  </si>
  <si>
    <t>INSTRUM. FINANC.DE MEDIAN.Y PERMANENT</t>
  </si>
  <si>
    <t>DEFICIT ACUMULADO</t>
  </si>
  <si>
    <t>DEFICIT</t>
  </si>
  <si>
    <t>COOCAFE, R.  L.</t>
  </si>
  <si>
    <t>PLAZO Y PERMANENTES</t>
  </si>
  <si>
    <t>CAPITAL INICIAL FONDOS PL-480</t>
  </si>
  <si>
    <t>CAPITAL INICIAL FONDOS CRICODAP</t>
  </si>
  <si>
    <t>CAPITAL INICIAL COOP.ESC.EST.JUV.</t>
  </si>
  <si>
    <t>CAPITAL INICIAL FONDO VULNERABLE</t>
  </si>
  <si>
    <t>CAPITAL INICIAL FONDOS DESAF</t>
  </si>
  <si>
    <t>CAPITAL INICIAL FONDOS AUTOGESTION</t>
  </si>
  <si>
    <t>EXCEDENTES DE COOPERATIVAS</t>
  </si>
  <si>
    <t>APORTES GOB.DE COSTA RICA</t>
  </si>
  <si>
    <t>APORTES 10% SIST. BANC.NAL.</t>
  </si>
  <si>
    <t>IMPUESTO CONSUMO GASEOSAS</t>
  </si>
  <si>
    <t>OTROS APORTES LEY 5185</t>
  </si>
  <si>
    <t>LEY 2072 CIGARRILLOS</t>
  </si>
  <si>
    <t>LEGAL</t>
  </si>
  <si>
    <t>EDUCACION</t>
  </si>
  <si>
    <t>TOTAL APORTES</t>
  </si>
  <si>
    <t>VENTA DE TIERRAS</t>
  </si>
  <si>
    <t>VENTA TIERRAS</t>
  </si>
  <si>
    <t>INSTRUMENTOS FINANCIEROS MP Y LP</t>
  </si>
  <si>
    <t>AVALUOS Y HONORARIOS</t>
  </si>
  <si>
    <t>MILES DE COLONES</t>
  </si>
  <si>
    <t>NOTA 4- CARTERA DE CREDITO NETA (MILES DE COLONES)</t>
  </si>
  <si>
    <t>GASTOS PAGADOS POR ANTICIPADO</t>
  </si>
  <si>
    <t>ESTIMACIÓN INCOBRABLES</t>
  </si>
  <si>
    <t>SALARIO ESCOLAR</t>
  </si>
  <si>
    <t>DECIMO TERCER MES</t>
  </si>
  <si>
    <t xml:space="preserve">PERSONAL PERMANENTE </t>
  </si>
  <si>
    <t>INGRESOS ESTIMACION INCOBRABLES</t>
  </si>
  <si>
    <t>INGRESOS ESTIMAC. INCOBRABLES</t>
  </si>
  <si>
    <t>VENTA DE MAQUINARIA Y EQUIPO</t>
  </si>
  <si>
    <t>VENTA MAQUINARIA Y EQUIPO</t>
  </si>
  <si>
    <t>CERTIF. APORT. (CENECOOP R.L.)</t>
  </si>
  <si>
    <r>
      <t>COOPRENA, R.  L.</t>
    </r>
    <r>
      <rPr>
        <b/>
        <sz val="12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(1)</t>
    </r>
  </si>
  <si>
    <t>(1) Aporte $1,543,362,00 ajustado al Tipo de Cambio Compra ¢533,31 al 31 de diciembre de 2014 según Banco Central de Costa Rica</t>
  </si>
  <si>
    <t>Al 31 de diciembre de 2014</t>
  </si>
  <si>
    <t>(con cifras comparativas al  31 de diciembre de 2013)</t>
  </si>
  <si>
    <t>Del 01 de enero al 31 de diciembre del 2014</t>
  </si>
  <si>
    <t xml:space="preserve">NOTA 6- INSTRUMENTOS FINANCIEROS DE MEDIANO </t>
  </si>
  <si>
    <t xml:space="preserve">NOTA 7 CUENTAS POR PAGAR </t>
  </si>
  <si>
    <t xml:space="preserve">NOTA 8- GASTOS ACUMULADOS POR PAGAR </t>
  </si>
  <si>
    <t>NOTA 9- APORTES</t>
  </si>
  <si>
    <t>NOTA 10- SUPERAVIT GANADO</t>
  </si>
  <si>
    <t xml:space="preserve">NOTA 11- RESERVAS                    </t>
  </si>
  <si>
    <t>NOTA 5- BIENES EN USO NETO</t>
  </si>
  <si>
    <t>TERRENOS</t>
  </si>
  <si>
    <t>EDIFICIOS E INSTALACIONES</t>
  </si>
  <si>
    <t>CONSTRUCCIONES, ADICIONES Y MEJORAS</t>
  </si>
  <si>
    <t>EQUIPO Y MOBILIARIO DE OFICINA</t>
  </si>
  <si>
    <t>EQUIPO DE COMPUTO</t>
  </si>
  <si>
    <t>VEHÍCULOS</t>
  </si>
  <si>
    <t>ACTIVO DONADO</t>
  </si>
  <si>
    <t>EQUIPOS VARIOS</t>
  </si>
  <si>
    <t>TOTAL BIENE EN USO NETO</t>
  </si>
  <si>
    <t>TOTAL RESERVAS</t>
  </si>
  <si>
    <t>TOTAL GASTOS ACUMULADOS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</si>
</sst>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;[Red]0"/>
    <numFmt numFmtId="166" formatCode="0_);[Red]\(0\)"/>
  </numFmts>
  <fonts count="54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Futura Lt BT"/>
      <family val="2"/>
    </font>
    <font>
      <b/>
      <sz val="12"/>
      <name val="Futura Lt BT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 Black"/>
      <family val="2"/>
    </font>
    <font>
      <b/>
      <sz val="12"/>
      <name val="Swis721 BT"/>
      <family val="2"/>
    </font>
    <font>
      <sz val="12"/>
      <name val="Swis721 BT"/>
      <family val="2"/>
    </font>
    <font>
      <b/>
      <sz val="12"/>
      <name val="Maiandra GD"/>
      <family val="2"/>
    </font>
    <font>
      <sz val="12"/>
      <name val="Maiandra GD"/>
      <family val="2"/>
    </font>
    <font>
      <u val="double"/>
      <sz val="10"/>
      <name val="Arial"/>
    </font>
    <font>
      <b/>
      <sz val="12"/>
      <name val="Arial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b/>
      <sz val="10"/>
      <name val="Lucida Calligraphy"/>
      <family val="4"/>
    </font>
    <font>
      <u/>
      <sz val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2"/>
      <name val="Swis721 BT"/>
    </font>
    <font>
      <b/>
      <sz val="12"/>
      <name val="Swis721 BT"/>
    </font>
    <font>
      <u/>
      <sz val="18"/>
      <name val="Swis721 BT"/>
    </font>
    <font>
      <b/>
      <u/>
      <sz val="12"/>
      <color indexed="12"/>
      <name val="Arial Black"/>
      <family val="2"/>
    </font>
    <font>
      <sz val="12"/>
      <color indexed="12"/>
      <name val="Arial"/>
      <family val="2"/>
    </font>
    <font>
      <sz val="8"/>
      <name val="Arial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color rgb="FF0000FF"/>
      <name val="Arial"/>
      <family val="2"/>
    </font>
    <font>
      <b/>
      <sz val="14"/>
      <color rgb="FF0000FF"/>
      <name val="Bodoni BT"/>
    </font>
    <font>
      <b/>
      <sz val="12"/>
      <color rgb="FF0000FF"/>
      <name val="Swis721 BT"/>
      <family val="2"/>
    </font>
    <font>
      <b/>
      <sz val="18"/>
      <color rgb="FF0000FF"/>
      <name val="Maiandra GD"/>
      <family val="2"/>
    </font>
    <font>
      <b/>
      <sz val="12"/>
      <color rgb="FF0000FF"/>
      <name val="Maiandra GD"/>
      <family val="2"/>
    </font>
    <font>
      <sz val="10"/>
      <color rgb="FF0000FF"/>
      <name val="Arial"/>
      <family val="2"/>
    </font>
    <font>
      <sz val="12"/>
      <color rgb="FF0000FF"/>
      <name val="Maiandra GD"/>
      <family val="2"/>
    </font>
    <font>
      <b/>
      <u/>
      <sz val="12"/>
      <color rgb="FF0000FF"/>
      <name val="Arial Black"/>
      <family val="2"/>
    </font>
    <font>
      <b/>
      <sz val="12"/>
      <color rgb="FF0000FF"/>
      <name val="Arial"/>
      <family val="2"/>
    </font>
    <font>
      <b/>
      <sz val="14"/>
      <color rgb="FF0000FF"/>
      <name val="Bodoni BT"/>
      <family val="1"/>
    </font>
    <font>
      <b/>
      <sz val="16"/>
      <color rgb="FF0000FF"/>
      <name val="Maiandra GD"/>
      <family val="2"/>
    </font>
    <font>
      <sz val="12"/>
      <color rgb="FF0000FF"/>
      <name val="Arial Black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b/>
      <sz val="10"/>
      <color rgb="FFFF0000"/>
      <name val="Arial Black"/>
      <family val="2"/>
    </font>
    <font>
      <b/>
      <sz val="12"/>
      <color rgb="FF0000FF"/>
      <name val="Arial Black"/>
      <family val="2"/>
    </font>
    <font>
      <b/>
      <sz val="12"/>
      <color rgb="FFFF0000"/>
      <name val="Arial Black"/>
      <family val="2"/>
    </font>
    <font>
      <b/>
      <sz val="10"/>
      <color rgb="FF0000FF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5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38" fontId="5" fillId="0" borderId="0" xfId="0" applyNumberFormat="1" applyFont="1"/>
    <xf numFmtId="38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</xf>
    <xf numFmtId="38" fontId="6" fillId="0" borderId="0" xfId="0" applyNumberFormat="1" applyFont="1" applyProtection="1"/>
    <xf numFmtId="38" fontId="6" fillId="0" borderId="1" xfId="0" applyNumberFormat="1" applyFont="1" applyBorder="1" applyProtection="1"/>
    <xf numFmtId="0" fontId="7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1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Protection="1"/>
    <xf numFmtId="0" fontId="12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15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38" fontId="0" fillId="0" borderId="0" xfId="0" applyNumberFormat="1"/>
    <xf numFmtId="38" fontId="0" fillId="0" borderId="1" xfId="0" applyNumberFormat="1" applyBorder="1"/>
    <xf numFmtId="38" fontId="1" fillId="0" borderId="1" xfId="0" applyNumberFormat="1" applyFont="1" applyBorder="1"/>
    <xf numFmtId="38" fontId="6" fillId="0" borderId="0" xfId="0" applyNumberFormat="1" applyFont="1" applyBorder="1" applyProtection="1"/>
    <xf numFmtId="38" fontId="12" fillId="0" borderId="0" xfId="0" applyNumberFormat="1" applyFont="1"/>
    <xf numFmtId="38" fontId="12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"/>
    </xf>
    <xf numFmtId="38" fontId="5" fillId="0" borderId="0" xfId="0" applyNumberFormat="1" applyFont="1" applyProtection="1"/>
    <xf numFmtId="38" fontId="10" fillId="0" borderId="0" xfId="0" applyNumberFormat="1" applyFont="1"/>
    <xf numFmtId="38" fontId="10" fillId="0" borderId="0" xfId="0" applyNumberFormat="1" applyFont="1" applyProtection="1"/>
    <xf numFmtId="0" fontId="16" fillId="0" borderId="0" xfId="0" applyFont="1"/>
    <xf numFmtId="38" fontId="16" fillId="0" borderId="0" xfId="0" applyNumberFormat="1" applyFont="1" applyProtection="1"/>
    <xf numFmtId="38" fontId="16" fillId="0" borderId="0" xfId="0" applyNumberFormat="1" applyFont="1" applyBorder="1" applyProtection="1"/>
    <xf numFmtId="38" fontId="6" fillId="0" borderId="0" xfId="0" applyNumberFormat="1" applyFont="1" applyBorder="1" applyProtection="1">
      <protection locked="0"/>
    </xf>
    <xf numFmtId="38" fontId="5" fillId="0" borderId="1" xfId="0" applyNumberFormat="1" applyFont="1" applyBorder="1"/>
    <xf numFmtId="0" fontId="18" fillId="0" borderId="0" xfId="0" applyFont="1"/>
    <xf numFmtId="38" fontId="9" fillId="0" borderId="0" xfId="0" applyNumberFormat="1" applyFont="1" applyAlignment="1" applyProtection="1">
      <alignment horizontal="centerContinuous"/>
    </xf>
    <xf numFmtId="38" fontId="5" fillId="0" borderId="0" xfId="0" applyNumberFormat="1" applyFont="1" applyAlignment="1" applyProtection="1">
      <alignment horizontal="centerContinuous"/>
    </xf>
    <xf numFmtId="38" fontId="11" fillId="0" borderId="0" xfId="0" applyNumberFormat="1" applyFont="1" applyAlignment="1" applyProtection="1">
      <alignment horizontal="centerContinuous"/>
    </xf>
    <xf numFmtId="38" fontId="12" fillId="0" borderId="0" xfId="0" applyNumberFormat="1" applyFont="1" applyAlignment="1" applyProtection="1">
      <alignment horizontal="centerContinuous"/>
      <protection locked="0"/>
    </xf>
    <xf numFmtId="38" fontId="12" fillId="0" borderId="0" xfId="0" applyNumberFormat="1" applyFont="1" applyAlignment="1" applyProtection="1">
      <alignment horizontal="centerContinuous"/>
    </xf>
    <xf numFmtId="38" fontId="12" fillId="0" borderId="0" xfId="0" applyNumberFormat="1" applyFont="1" applyProtection="1">
      <protection locked="0"/>
    </xf>
    <xf numFmtId="38" fontId="14" fillId="0" borderId="0" xfId="0" applyNumberFormat="1" applyFont="1" applyProtection="1"/>
    <xf numFmtId="38" fontId="10" fillId="0" borderId="0" xfId="0" applyNumberFormat="1" applyFont="1" applyProtection="1">
      <protection locked="0"/>
    </xf>
    <xf numFmtId="38" fontId="13" fillId="0" borderId="0" xfId="0" applyNumberFormat="1" applyFont="1" applyProtection="1">
      <protection locked="0"/>
    </xf>
    <xf numFmtId="38" fontId="13" fillId="0" borderId="0" xfId="0" applyNumberFormat="1" applyFont="1" applyProtection="1"/>
    <xf numFmtId="0" fontId="0" fillId="0" borderId="0" xfId="0" applyAlignment="1" applyProtection="1">
      <alignment horizontal="right"/>
    </xf>
    <xf numFmtId="38" fontId="5" fillId="0" borderId="0" xfId="0" applyNumberFormat="1" applyFont="1" applyAlignment="1" applyProtection="1">
      <alignment horizontal="right"/>
    </xf>
    <xf numFmtId="38" fontId="12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</xf>
    <xf numFmtId="38" fontId="7" fillId="0" borderId="1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</xf>
    <xf numFmtId="0" fontId="13" fillId="0" borderId="0" xfId="0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Continuous"/>
    </xf>
    <xf numFmtId="164" fontId="0" fillId="0" borderId="0" xfId="0" applyNumberFormat="1" applyProtection="1">
      <protection locked="0"/>
    </xf>
    <xf numFmtId="0" fontId="5" fillId="0" borderId="0" xfId="0" applyFo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9" fillId="0" borderId="0" xfId="0" applyFont="1" applyAlignment="1" applyProtection="1">
      <alignment horizontal="right"/>
      <protection locked="0"/>
    </xf>
    <xf numFmtId="38" fontId="20" fillId="0" borderId="0" xfId="0" applyNumberFormat="1" applyFont="1" applyProtection="1">
      <protection locked="0"/>
    </xf>
    <xf numFmtId="38" fontId="20" fillId="0" borderId="0" xfId="0" applyNumberFormat="1" applyFont="1" applyBorder="1" applyProtection="1">
      <protection locked="0"/>
    </xf>
    <xf numFmtId="38" fontId="21" fillId="0" borderId="0" xfId="0" applyNumberFormat="1" applyFont="1"/>
    <xf numFmtId="38" fontId="12" fillId="0" borderId="0" xfId="0" applyNumberFormat="1" applyFont="1" applyFill="1"/>
    <xf numFmtId="38" fontId="6" fillId="0" borderId="1" xfId="0" applyNumberFormat="1" applyFont="1" applyFill="1" applyBorder="1" applyProtection="1"/>
    <xf numFmtId="38" fontId="11" fillId="0" borderId="0" xfId="0" applyNumberFormat="1" applyFont="1" applyFill="1" applyAlignment="1" applyProtection="1">
      <alignment horizontal="centerContinuous"/>
    </xf>
    <xf numFmtId="0" fontId="4" fillId="0" borderId="0" xfId="0" applyFont="1" applyFill="1"/>
    <xf numFmtId="38" fontId="12" fillId="0" borderId="0" xfId="0" applyNumberFormat="1" applyFont="1" applyFill="1" applyAlignment="1" applyProtection="1">
      <alignment horizontal="centerContinuous"/>
    </xf>
    <xf numFmtId="0" fontId="3" fillId="0" borderId="0" xfId="0" applyFont="1" applyFill="1" applyProtection="1">
      <protection locked="0"/>
    </xf>
    <xf numFmtId="0" fontId="12" fillId="0" borderId="0" xfId="0" applyFont="1" applyFill="1"/>
    <xf numFmtId="0" fontId="5" fillId="0" borderId="0" xfId="0" applyFont="1" applyFill="1"/>
    <xf numFmtId="38" fontId="7" fillId="0" borderId="2" xfId="0" applyNumberFormat="1" applyFont="1" applyBorder="1" applyProtection="1"/>
    <xf numFmtId="38" fontId="22" fillId="0" borderId="0" xfId="0" applyNumberFormat="1" applyFont="1" applyProtection="1">
      <protection locked="0"/>
    </xf>
    <xf numFmtId="0" fontId="23" fillId="0" borderId="0" xfId="0" applyFont="1" applyProtection="1"/>
    <xf numFmtId="38" fontId="16" fillId="0" borderId="1" xfId="0" applyNumberFormat="1" applyFont="1" applyBorder="1" applyProtection="1"/>
    <xf numFmtId="0" fontId="15" fillId="0" borderId="0" xfId="0" applyFont="1"/>
    <xf numFmtId="38" fontId="5" fillId="0" borderId="0" xfId="0" applyNumberFormat="1" applyFont="1" applyBorder="1"/>
    <xf numFmtId="164" fontId="5" fillId="0" borderId="0" xfId="0" applyNumberFormat="1" applyFont="1" applyProtection="1"/>
    <xf numFmtId="38" fontId="20" fillId="0" borderId="0" xfId="0" applyNumberFormat="1" applyFont="1" applyAlignment="1" applyProtection="1">
      <alignment horizontal="right"/>
      <protection locked="0"/>
    </xf>
    <xf numFmtId="38" fontId="7" fillId="0" borderId="0" xfId="0" applyNumberFormat="1" applyFont="1" applyBorder="1" applyAlignment="1" applyProtection="1">
      <alignment horizontal="right"/>
    </xf>
    <xf numFmtId="3" fontId="12" fillId="0" borderId="0" xfId="0" applyNumberFormat="1" applyFont="1"/>
    <xf numFmtId="3" fontId="12" fillId="0" borderId="0" xfId="0" applyNumberFormat="1" applyFont="1" applyProtection="1"/>
    <xf numFmtId="3" fontId="8" fillId="0" borderId="0" xfId="0" applyNumberFormat="1" applyFont="1" applyBorder="1" applyAlignment="1" applyProtection="1">
      <alignment horizontal="center"/>
    </xf>
    <xf numFmtId="3" fontId="5" fillId="0" borderId="0" xfId="0" applyNumberFormat="1" applyFont="1"/>
    <xf numFmtId="3" fontId="5" fillId="0" borderId="0" xfId="0" applyNumberFormat="1" applyFont="1" applyProtection="1"/>
    <xf numFmtId="3" fontId="6" fillId="0" borderId="1" xfId="0" applyNumberFormat="1" applyFont="1" applyBorder="1" applyProtection="1"/>
    <xf numFmtId="3" fontId="14" fillId="0" borderId="0" xfId="0" applyNumberFormat="1" applyFont="1" applyBorder="1" applyProtection="1"/>
    <xf numFmtId="3" fontId="18" fillId="0" borderId="0" xfId="0" applyNumberFormat="1" applyFont="1"/>
    <xf numFmtId="3" fontId="18" fillId="0" borderId="0" xfId="0" applyNumberFormat="1" applyFont="1" applyProtection="1"/>
    <xf numFmtId="164" fontId="6" fillId="0" borderId="0" xfId="0" applyNumberFormat="1" applyFont="1" applyProtection="1"/>
    <xf numFmtId="164" fontId="16" fillId="0" borderId="0" xfId="0" applyNumberFormat="1" applyFont="1" applyProtection="1"/>
    <xf numFmtId="164" fontId="10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Continuous"/>
    </xf>
    <xf numFmtId="164" fontId="5" fillId="0" borderId="0" xfId="0" applyNumberFormat="1" applyFont="1" applyAlignment="1" applyProtection="1">
      <alignment horizontal="centerContinuous"/>
    </xf>
    <xf numFmtId="164" fontId="5" fillId="0" borderId="0" xfId="0" applyNumberFormat="1" applyFont="1"/>
    <xf numFmtId="164" fontId="5" fillId="0" borderId="0" xfId="0" applyNumberFormat="1" applyFont="1" applyFill="1" applyAlignment="1">
      <alignment horizontal="centerContinuous"/>
    </xf>
    <xf numFmtId="164" fontId="8" fillId="0" borderId="0" xfId="0" applyNumberFormat="1" applyFont="1" applyBorder="1" applyAlignment="1" applyProtection="1">
      <alignment horizontal="center"/>
    </xf>
    <xf numFmtId="164" fontId="6" fillId="0" borderId="0" xfId="0" applyNumberFormat="1" applyFont="1"/>
    <xf numFmtId="164" fontId="14" fillId="0" borderId="0" xfId="0" applyNumberFormat="1" applyFont="1"/>
    <xf numFmtId="164" fontId="10" fillId="0" borderId="0" xfId="0" applyNumberFormat="1" applyFont="1"/>
    <xf numFmtId="164" fontId="6" fillId="0" borderId="1" xfId="0" applyNumberFormat="1" applyFont="1" applyBorder="1"/>
    <xf numFmtId="164" fontId="9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64" fontId="4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 applyProtection="1">
      <alignment horizontal="centerContinuous"/>
      <protection locked="0"/>
    </xf>
    <xf numFmtId="38" fontId="6" fillId="0" borderId="0" xfId="0" applyNumberFormat="1" applyFont="1" applyFill="1" applyBorder="1" applyProtection="1"/>
    <xf numFmtId="164" fontId="6" fillId="0" borderId="0" xfId="0" applyNumberFormat="1" applyFont="1" applyBorder="1"/>
    <xf numFmtId="164" fontId="8" fillId="0" borderId="0" xfId="0" applyNumberFormat="1" applyFont="1" applyBorder="1" applyAlignment="1" applyProtection="1">
      <alignment horizontal="centerContinuous"/>
    </xf>
    <xf numFmtId="164" fontId="0" fillId="0" borderId="0" xfId="0" applyNumberFormat="1"/>
    <xf numFmtId="164" fontId="0" fillId="0" borderId="0" xfId="0" applyNumberFormat="1" applyProtection="1"/>
    <xf numFmtId="164" fontId="0" fillId="0" borderId="0" xfId="0" applyNumberFormat="1" applyAlignment="1" applyProtection="1">
      <alignment horizontal="centerContinuous"/>
      <protection locked="0"/>
    </xf>
    <xf numFmtId="164" fontId="16" fillId="0" borderId="1" xfId="0" applyNumberFormat="1" applyFont="1" applyBorder="1"/>
    <xf numFmtId="3" fontId="8" fillId="0" borderId="0" xfId="0" applyNumberFormat="1" applyFont="1" applyBorder="1" applyAlignment="1" applyProtection="1">
      <alignment horizontal="centerContinuous"/>
    </xf>
    <xf numFmtId="164" fontId="18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10" fontId="1" fillId="0" borderId="3" xfId="1" applyNumberFormat="1" applyFont="1" applyBorder="1" applyAlignment="1" applyProtection="1">
      <alignment horizontal="right"/>
    </xf>
    <xf numFmtId="38" fontId="12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38" fontId="8" fillId="0" borderId="0" xfId="0" applyNumberFormat="1" applyFont="1" applyBorder="1" applyAlignment="1">
      <alignment horizontal="right"/>
    </xf>
    <xf numFmtId="38" fontId="14" fillId="0" borderId="2" xfId="0" applyNumberFormat="1" applyFont="1" applyBorder="1" applyAlignment="1" applyProtection="1">
      <alignment horizontal="right"/>
    </xf>
    <xf numFmtId="38" fontId="10" fillId="0" borderId="0" xfId="0" applyNumberFormat="1" applyFont="1" applyAlignment="1">
      <alignment horizontal="right"/>
    </xf>
    <xf numFmtId="3" fontId="14" fillId="0" borderId="1" xfId="0" applyNumberFormat="1" applyFont="1" applyBorder="1" applyAlignment="1" applyProtection="1">
      <alignment horizontal="right"/>
    </xf>
    <xf numFmtId="3" fontId="14" fillId="0" borderId="0" xfId="0" applyNumberFormat="1" applyFont="1" applyAlignment="1" applyProtection="1">
      <alignment horizontal="right"/>
    </xf>
    <xf numFmtId="3" fontId="1" fillId="0" borderId="0" xfId="0" applyNumberFormat="1" applyFont="1" applyProtection="1"/>
    <xf numFmtId="0" fontId="21" fillId="0" borderId="0" xfId="0" applyFont="1" applyFill="1" applyProtection="1">
      <protection locked="0"/>
    </xf>
    <xf numFmtId="38" fontId="21" fillId="0" borderId="1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9" fillId="0" borderId="0" xfId="0" applyFont="1"/>
    <xf numFmtId="0" fontId="24" fillId="0" borderId="0" xfId="0" applyFont="1" applyProtection="1"/>
    <xf numFmtId="0" fontId="25" fillId="0" borderId="0" xfId="0" applyFont="1"/>
    <xf numFmtId="0" fontId="26" fillId="0" borderId="0" xfId="0" applyFont="1"/>
    <xf numFmtId="9" fontId="26" fillId="0" borderId="0" xfId="1" applyFont="1" applyAlignment="1">
      <alignment horizontal="center"/>
    </xf>
    <xf numFmtId="9" fontId="6" fillId="0" borderId="4" xfId="1" applyFont="1" applyBorder="1" applyAlignment="1" applyProtection="1">
      <alignment horizontal="right"/>
    </xf>
    <xf numFmtId="164" fontId="6" fillId="0" borderId="0" xfId="0" applyNumberFormat="1" applyFont="1" applyBorder="1" applyProtection="1"/>
    <xf numFmtId="164" fontId="16" fillId="0" borderId="0" xfId="0" applyNumberFormat="1" applyFont="1" applyBorder="1"/>
    <xf numFmtId="38" fontId="27" fillId="0" borderId="0" xfId="0" applyNumberFormat="1" applyFont="1"/>
    <xf numFmtId="38" fontId="29" fillId="0" borderId="1" xfId="0" applyNumberFormat="1" applyFont="1" applyBorder="1" applyProtection="1"/>
    <xf numFmtId="166" fontId="28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 applyProtection="1">
      <alignment horizontal="center"/>
    </xf>
    <xf numFmtId="38" fontId="29" fillId="0" borderId="0" xfId="0" applyNumberFormat="1" applyFont="1" applyAlignment="1" applyProtection="1">
      <alignment horizontal="right"/>
    </xf>
    <xf numFmtId="38" fontId="29" fillId="0" borderId="0" xfId="0" applyNumberFormat="1" applyFont="1" applyAlignment="1">
      <alignment horizontal="right"/>
    </xf>
    <xf numFmtId="38" fontId="8" fillId="0" borderId="0" xfId="0" applyNumberFormat="1" applyFont="1" applyBorder="1" applyAlignment="1">
      <alignment horizontal="center"/>
    </xf>
    <xf numFmtId="38" fontId="26" fillId="0" borderId="0" xfId="0" applyNumberFormat="1" applyFont="1" applyProtection="1"/>
    <xf numFmtId="164" fontId="6" fillId="0" borderId="6" xfId="0" applyNumberFormat="1" applyFont="1" applyBorder="1"/>
    <xf numFmtId="3" fontId="14" fillId="0" borderId="6" xfId="0" applyNumberFormat="1" applyFont="1" applyBorder="1" applyProtection="1"/>
    <xf numFmtId="38" fontId="18" fillId="0" borderId="0" xfId="0" applyNumberFormat="1" applyFont="1"/>
    <xf numFmtId="38" fontId="18" fillId="0" borderId="0" xfId="0" applyNumberFormat="1" applyFont="1" applyProtection="1"/>
    <xf numFmtId="38" fontId="20" fillId="0" borderId="3" xfId="0" applyNumberFormat="1" applyFont="1" applyBorder="1" applyProtection="1">
      <protection locked="0"/>
    </xf>
    <xf numFmtId="38" fontId="6" fillId="0" borderId="3" xfId="0" applyNumberFormat="1" applyFont="1" applyBorder="1" applyProtection="1"/>
    <xf numFmtId="0" fontId="15" fillId="0" borderId="0" xfId="0" applyFont="1" applyAlignment="1">
      <alignment horizontal="right"/>
    </xf>
    <xf numFmtId="38" fontId="15" fillId="0" borderId="3" xfId="0" applyNumberFormat="1" applyFont="1" applyBorder="1" applyProtection="1"/>
    <xf numFmtId="38" fontId="16" fillId="0" borderId="3" xfId="0" applyNumberFormat="1" applyFont="1" applyBorder="1" applyProtection="1"/>
    <xf numFmtId="0" fontId="15" fillId="0" borderId="0" xfId="0" applyFont="1" applyAlignment="1" applyProtection="1">
      <alignment horizontal="right"/>
    </xf>
    <xf numFmtId="38" fontId="31" fillId="0" borderId="0" xfId="0" applyNumberFormat="1" applyFont="1" applyProtection="1"/>
    <xf numFmtId="38" fontId="7" fillId="0" borderId="0" xfId="0" applyNumberFormat="1" applyFont="1" applyProtection="1"/>
    <xf numFmtId="0" fontId="15" fillId="0" borderId="0" xfId="0" applyFont="1" applyBorder="1" applyAlignment="1" applyProtection="1"/>
    <xf numFmtId="38" fontId="0" fillId="0" borderId="2" xfId="0" applyNumberFormat="1" applyBorder="1"/>
    <xf numFmtId="3" fontId="32" fillId="0" borderId="1" xfId="0" applyNumberFormat="1" applyFont="1" applyBorder="1" applyAlignment="1" applyProtection="1">
      <alignment horizontal="right"/>
      <protection locked="0"/>
    </xf>
    <xf numFmtId="164" fontId="32" fillId="0" borderId="0" xfId="0" applyNumberFormat="1" applyFont="1" applyBorder="1"/>
    <xf numFmtId="164" fontId="32" fillId="0" borderId="0" xfId="0" applyNumberFormat="1" applyFont="1"/>
    <xf numFmtId="164" fontId="32" fillId="0" borderId="0" xfId="0" applyNumberFormat="1" applyFont="1" applyProtection="1"/>
    <xf numFmtId="3" fontId="32" fillId="0" borderId="0" xfId="0" applyNumberFormat="1" applyFont="1" applyBorder="1" applyProtection="1"/>
    <xf numFmtId="3" fontId="32" fillId="0" borderId="1" xfId="0" applyNumberFormat="1" applyFont="1" applyBorder="1" applyProtection="1"/>
    <xf numFmtId="164" fontId="32" fillId="0" borderId="1" xfId="0" applyNumberFormat="1" applyFont="1" applyBorder="1"/>
    <xf numFmtId="164" fontId="32" fillId="0" borderId="0" xfId="0" applyNumberFormat="1" applyFont="1" applyBorder="1" applyProtection="1"/>
    <xf numFmtId="164" fontId="33" fillId="0" borderId="0" xfId="0" applyNumberFormat="1" applyFont="1"/>
    <xf numFmtId="164" fontId="33" fillId="0" borderId="0" xfId="0" applyNumberFormat="1" applyFont="1" applyProtection="1">
      <protection locked="0"/>
    </xf>
    <xf numFmtId="38" fontId="26" fillId="0" borderId="0" xfId="0" applyNumberFormat="1" applyFont="1" applyBorder="1" applyProtection="1"/>
    <xf numFmtId="164" fontId="34" fillId="0" borderId="2" xfId="0" applyNumberFormat="1" applyFont="1" applyBorder="1" applyProtection="1">
      <protection locked="0"/>
    </xf>
    <xf numFmtId="164" fontId="16" fillId="0" borderId="3" xfId="0" applyNumberFormat="1" applyFont="1" applyBorder="1" applyProtection="1"/>
    <xf numFmtId="3" fontId="35" fillId="0" borderId="0" xfId="0" applyNumberFormat="1" applyFont="1" applyBorder="1" applyProtection="1"/>
    <xf numFmtId="164" fontId="35" fillId="0" borderId="0" xfId="0" applyNumberFormat="1" applyFont="1" applyBorder="1"/>
    <xf numFmtId="3" fontId="35" fillId="0" borderId="1" xfId="0" applyNumberFormat="1" applyFont="1" applyBorder="1" applyAlignment="1" applyProtection="1">
      <alignment horizontal="right"/>
      <protection locked="0"/>
    </xf>
    <xf numFmtId="3" fontId="35" fillId="0" borderId="0" xfId="0" applyNumberFormat="1" applyFont="1" applyBorder="1" applyAlignment="1" applyProtection="1">
      <alignment horizontal="right"/>
      <protection locked="0"/>
    </xf>
    <xf numFmtId="0" fontId="36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38" fontId="37" fillId="0" borderId="0" xfId="0" applyNumberFormat="1" applyFont="1" applyFill="1" applyAlignment="1">
      <alignment horizontal="centerContinuous"/>
    </xf>
    <xf numFmtId="0" fontId="36" fillId="0" borderId="0" xfId="0" quotePrefix="1" applyFont="1" applyAlignment="1">
      <alignment horizontal="centerContinuous"/>
    </xf>
    <xf numFmtId="0" fontId="35" fillId="0" borderId="0" xfId="0" applyFont="1" applyAlignment="1">
      <alignment horizontal="centerContinuous"/>
    </xf>
    <xf numFmtId="38" fontId="35" fillId="0" borderId="0" xfId="0" applyNumberFormat="1" applyFont="1" applyFill="1" applyAlignment="1">
      <alignment horizontal="centerContinuous"/>
    </xf>
    <xf numFmtId="0" fontId="38" fillId="0" borderId="0" xfId="0" applyFont="1" applyFill="1" applyAlignment="1">
      <alignment horizontal="centerContinuous"/>
    </xf>
    <xf numFmtId="0" fontId="39" fillId="0" borderId="0" xfId="0" applyFont="1" applyFill="1" applyAlignment="1">
      <alignment horizontal="centerContinuous"/>
    </xf>
    <xf numFmtId="38" fontId="39" fillId="0" borderId="0" xfId="0" applyNumberFormat="1" applyFont="1" applyFill="1" applyAlignment="1">
      <alignment horizontal="centerContinuous"/>
    </xf>
    <xf numFmtId="0" fontId="38" fillId="0" borderId="0" xfId="0" applyFont="1" applyFill="1" applyAlignment="1" applyProtection="1">
      <alignment horizontal="centerContinuous"/>
      <protection locked="0"/>
    </xf>
    <xf numFmtId="0" fontId="40" fillId="0" borderId="0" xfId="0" applyFont="1" applyAlignment="1">
      <alignment horizontal="centerContinuous"/>
    </xf>
    <xf numFmtId="38" fontId="41" fillId="0" borderId="0" xfId="0" applyNumberFormat="1" applyFont="1" applyFill="1" applyAlignment="1" applyProtection="1">
      <alignment horizontal="centerContinuous"/>
      <protection locked="0"/>
    </xf>
    <xf numFmtId="0" fontId="39" fillId="0" borderId="0" xfId="0" applyFont="1" applyFill="1" applyAlignment="1" applyProtection="1">
      <alignment horizontal="centerContinuous"/>
      <protection locked="0"/>
    </xf>
    <xf numFmtId="0" fontId="41" fillId="0" borderId="0" xfId="0" applyFont="1" applyFill="1" applyAlignment="1" applyProtection="1">
      <alignment horizontal="centerContinuous"/>
      <protection locked="0"/>
    </xf>
    <xf numFmtId="165" fontId="42" fillId="0" borderId="0" xfId="0" applyNumberFormat="1" applyFont="1" applyFill="1" applyBorder="1" applyAlignment="1" applyProtection="1">
      <alignment horizontal="center"/>
      <protection locked="0"/>
    </xf>
    <xf numFmtId="165" fontId="42" fillId="0" borderId="0" xfId="0" applyNumberFormat="1" applyFont="1" applyFill="1" applyBorder="1" applyAlignment="1" applyProtection="1">
      <alignment horizontal="center"/>
    </xf>
    <xf numFmtId="38" fontId="35" fillId="0" borderId="0" xfId="0" applyNumberFormat="1" applyFont="1" applyFill="1"/>
    <xf numFmtId="38" fontId="35" fillId="0" borderId="0" xfId="0" applyNumberFormat="1" applyFont="1" applyFill="1" applyProtection="1"/>
    <xf numFmtId="38" fontId="35" fillId="0" borderId="0" xfId="0" applyNumberFormat="1" applyFont="1" applyFill="1" applyProtection="1">
      <protection locked="0"/>
    </xf>
    <xf numFmtId="38" fontId="43" fillId="0" borderId="1" xfId="0" applyNumberFormat="1" applyFont="1" applyFill="1" applyBorder="1" applyProtection="1">
      <protection locked="0"/>
    </xf>
    <xf numFmtId="0" fontId="44" fillId="0" borderId="0" xfId="0" applyFont="1" applyAlignment="1" applyProtection="1">
      <alignment horizontal="centerContinuous"/>
    </xf>
    <xf numFmtId="0" fontId="37" fillId="0" borderId="0" xfId="0" applyFont="1" applyAlignment="1" applyProtection="1">
      <alignment horizontal="centerContinuous"/>
    </xf>
    <xf numFmtId="38" fontId="37" fillId="0" borderId="0" xfId="0" applyNumberFormat="1" applyFont="1" applyAlignment="1" applyProtection="1">
      <alignment horizontal="centerContinuous"/>
    </xf>
    <xf numFmtId="0" fontId="44" fillId="0" borderId="0" xfId="0" quotePrefix="1" applyFont="1" applyAlignment="1" applyProtection="1">
      <alignment horizontal="centerContinuous"/>
    </xf>
    <xf numFmtId="0" fontId="35" fillId="0" borderId="0" xfId="0" applyFont="1" applyAlignment="1" applyProtection="1">
      <alignment horizontal="centerContinuous"/>
    </xf>
    <xf numFmtId="38" fontId="35" fillId="0" borderId="0" xfId="0" applyNumberFormat="1" applyFont="1" applyAlignment="1" applyProtection="1">
      <alignment horizontal="centerContinuous"/>
    </xf>
    <xf numFmtId="0" fontId="38" fillId="0" borderId="0" xfId="0" applyFont="1" applyAlignment="1" applyProtection="1">
      <alignment horizontal="centerContinuous"/>
    </xf>
    <xf numFmtId="0" fontId="39" fillId="0" borderId="0" xfId="0" applyFont="1" applyAlignment="1" applyProtection="1">
      <alignment horizontal="centerContinuous"/>
    </xf>
    <xf numFmtId="38" fontId="39" fillId="0" borderId="0" xfId="0" applyNumberFormat="1" applyFont="1" applyAlignment="1" applyProtection="1">
      <alignment horizontal="centerContinuous"/>
    </xf>
    <xf numFmtId="0" fontId="41" fillId="0" borderId="0" xfId="0" applyFont="1" applyAlignment="1" applyProtection="1">
      <alignment horizontal="centerContinuous"/>
      <protection locked="0"/>
    </xf>
    <xf numFmtId="38" fontId="41" fillId="0" borderId="0" xfId="0" applyNumberFormat="1" applyFont="1" applyAlignment="1" applyProtection="1">
      <alignment horizontal="centerContinuous"/>
      <protection locked="0"/>
    </xf>
    <xf numFmtId="38" fontId="41" fillId="0" borderId="0" xfId="0" applyNumberFormat="1" applyFont="1" applyAlignment="1" applyProtection="1">
      <alignment horizontal="centerContinuous"/>
    </xf>
    <xf numFmtId="166" fontId="42" fillId="0" borderId="0" xfId="0" applyNumberFormat="1" applyFont="1" applyBorder="1" applyAlignment="1" applyProtection="1">
      <alignment horizontal="center"/>
      <protection locked="0"/>
    </xf>
    <xf numFmtId="38" fontId="35" fillId="0" borderId="0" xfId="0" applyNumberFormat="1" applyFont="1" applyProtection="1">
      <protection locked="0"/>
    </xf>
    <xf numFmtId="38" fontId="35" fillId="0" borderId="0" xfId="0" applyNumberFormat="1" applyFont="1" applyProtection="1"/>
    <xf numFmtId="38" fontId="35" fillId="0" borderId="0" xfId="0" applyNumberFormat="1" applyFont="1" applyBorder="1" applyProtection="1">
      <protection locked="0"/>
    </xf>
    <xf numFmtId="0" fontId="44" fillId="0" borderId="0" xfId="0" applyFont="1" applyAlignment="1">
      <alignment horizontal="centerContinuous"/>
    </xf>
    <xf numFmtId="38" fontId="37" fillId="0" borderId="0" xfId="0" applyNumberFormat="1" applyFont="1" applyAlignment="1">
      <alignment horizontal="centerContinuous"/>
    </xf>
    <xf numFmtId="0" fontId="44" fillId="0" borderId="0" xfId="0" quotePrefix="1" applyFont="1" applyAlignment="1">
      <alignment horizontal="centerContinuous"/>
    </xf>
    <xf numFmtId="38" fontId="35" fillId="0" borderId="0" xfId="0" applyNumberFormat="1" applyFont="1" applyAlignment="1">
      <alignment horizontal="centerContinuous"/>
    </xf>
    <xf numFmtId="0" fontId="45" fillId="0" borderId="0" xfId="0" applyFont="1" applyAlignment="1">
      <alignment horizontal="centerContinuous"/>
    </xf>
    <xf numFmtId="0" fontId="39" fillId="0" borderId="0" xfId="0" applyFont="1" applyAlignment="1">
      <alignment horizontal="centerContinuous"/>
    </xf>
    <xf numFmtId="38" fontId="39" fillId="0" borderId="0" xfId="0" applyNumberFormat="1" applyFont="1" applyAlignment="1">
      <alignment horizontal="centerContinuous"/>
    </xf>
    <xf numFmtId="0" fontId="45" fillId="0" borderId="0" xfId="0" applyFont="1" applyAlignment="1" applyProtection="1">
      <alignment horizontal="centerContinuous"/>
      <protection locked="0"/>
    </xf>
    <xf numFmtId="38" fontId="40" fillId="0" borderId="0" xfId="0" applyNumberFormat="1" applyFont="1" applyProtection="1">
      <protection locked="0"/>
    </xf>
    <xf numFmtId="38" fontId="40" fillId="0" borderId="0" xfId="0" applyNumberFormat="1" applyFont="1"/>
    <xf numFmtId="164" fontId="40" fillId="0" borderId="0" xfId="0" applyNumberFormat="1" applyFont="1"/>
    <xf numFmtId="38" fontId="40" fillId="0" borderId="0" xfId="0" applyNumberFormat="1" applyFont="1" applyProtection="1"/>
    <xf numFmtId="166" fontId="42" fillId="0" borderId="0" xfId="0" applyNumberFormat="1" applyFont="1" applyBorder="1" applyAlignment="1" applyProtection="1">
      <alignment horizontal="center"/>
    </xf>
    <xf numFmtId="38" fontId="46" fillId="0" borderId="0" xfId="0" applyNumberFormat="1" applyFont="1" applyProtection="1"/>
    <xf numFmtId="38" fontId="35" fillId="0" borderId="0" xfId="0" applyNumberFormat="1" applyFont="1" applyFill="1" applyBorder="1" applyProtection="1"/>
    <xf numFmtId="38" fontId="35" fillId="0" borderId="1" xfId="0" applyNumberFormat="1" applyFont="1" applyBorder="1" applyProtection="1">
      <protection locked="0"/>
    </xf>
    <xf numFmtId="38" fontId="46" fillId="0" borderId="0" xfId="0" applyNumberFormat="1" applyFont="1" applyBorder="1" applyProtection="1"/>
    <xf numFmtId="38" fontId="35" fillId="0" borderId="0" xfId="0" applyNumberFormat="1" applyFont="1" applyFill="1" applyBorder="1" applyProtection="1">
      <protection locked="0"/>
    </xf>
    <xf numFmtId="166" fontId="42" fillId="0" borderId="0" xfId="0" applyNumberFormat="1" applyFont="1" applyBorder="1" applyAlignment="1">
      <alignment horizontal="center"/>
    </xf>
    <xf numFmtId="38" fontId="35" fillId="0" borderId="0" xfId="0" applyNumberFormat="1" applyFont="1" applyBorder="1" applyProtection="1"/>
    <xf numFmtId="0" fontId="42" fillId="0" borderId="0" xfId="0" applyNumberFormat="1" applyFont="1" applyBorder="1" applyAlignment="1">
      <alignment horizontal="center"/>
    </xf>
    <xf numFmtId="3" fontId="35" fillId="0" borderId="0" xfId="0" applyNumberFormat="1" applyFont="1"/>
    <xf numFmtId="38" fontId="35" fillId="0" borderId="0" xfId="0" applyNumberFormat="1" applyFont="1"/>
    <xf numFmtId="38" fontId="35" fillId="0" borderId="3" xfId="0" applyNumberFormat="1" applyFont="1" applyBorder="1" applyProtection="1">
      <protection locked="0"/>
    </xf>
    <xf numFmtId="0" fontId="41" fillId="0" borderId="0" xfId="0" applyFont="1" applyAlignment="1" applyProtection="1">
      <alignment horizontal="centerContinuous"/>
    </xf>
    <xf numFmtId="38" fontId="35" fillId="0" borderId="0" xfId="0" applyNumberFormat="1" applyFont="1" applyAlignment="1" applyProtection="1">
      <alignment horizontal="right"/>
      <protection locked="0"/>
    </xf>
    <xf numFmtId="38" fontId="35" fillId="0" borderId="0" xfId="0" applyNumberFormat="1" applyFont="1" applyAlignment="1" applyProtection="1">
      <alignment horizontal="right"/>
    </xf>
    <xf numFmtId="0" fontId="38" fillId="0" borderId="0" xfId="0" applyFont="1" applyAlignment="1" applyProtection="1">
      <alignment horizontal="centerContinuous"/>
      <protection locked="0"/>
    </xf>
    <xf numFmtId="38" fontId="35" fillId="0" borderId="1" xfId="0" applyNumberFormat="1" applyFont="1" applyBorder="1" applyAlignment="1" applyProtection="1">
      <alignment horizontal="right"/>
    </xf>
    <xf numFmtId="38" fontId="35" fillId="0" borderId="3" xfId="0" applyNumberFormat="1" applyFont="1" applyBorder="1" applyAlignment="1">
      <alignment horizontal="right"/>
    </xf>
    <xf numFmtId="38" fontId="35" fillId="0" borderId="3" xfId="0" applyNumberFormat="1" applyFont="1" applyBorder="1" applyAlignment="1" applyProtection="1">
      <alignment horizontal="right"/>
    </xf>
    <xf numFmtId="38" fontId="14" fillId="0" borderId="3" xfId="0" applyNumberFormat="1" applyFont="1" applyBorder="1" applyAlignment="1" applyProtection="1">
      <alignment horizontal="right"/>
    </xf>
    <xf numFmtId="0" fontId="38" fillId="0" borderId="0" xfId="0" applyFont="1" applyAlignment="1">
      <alignment horizontal="centerContinuous"/>
    </xf>
    <xf numFmtId="38" fontId="40" fillId="0" borderId="0" xfId="0" applyNumberFormat="1" applyFont="1" applyAlignment="1" applyProtection="1">
      <protection locked="0"/>
    </xf>
    <xf numFmtId="38" fontId="40" fillId="0" borderId="1" xfId="0" applyNumberFormat="1" applyFont="1" applyBorder="1"/>
    <xf numFmtId="164" fontId="35" fillId="0" borderId="0" xfId="0" applyNumberFormat="1" applyFont="1"/>
    <xf numFmtId="164" fontId="40" fillId="0" borderId="0" xfId="0" applyNumberFormat="1" applyFont="1" applyProtection="1">
      <protection locked="0"/>
    </xf>
    <xf numFmtId="38" fontId="32" fillId="0" borderId="0" xfId="0" applyNumberFormat="1" applyFont="1" applyProtection="1">
      <protection locked="0"/>
    </xf>
    <xf numFmtId="38" fontId="0" fillId="0" borderId="3" xfId="0" applyNumberFormat="1" applyBorder="1"/>
    <xf numFmtId="38" fontId="1" fillId="0" borderId="3" xfId="0" applyNumberFormat="1" applyFont="1" applyBorder="1"/>
    <xf numFmtId="164" fontId="33" fillId="0" borderId="3" xfId="0" applyNumberFormat="1" applyFont="1" applyBorder="1"/>
    <xf numFmtId="164" fontId="34" fillId="0" borderId="3" xfId="0" applyNumberFormat="1" applyFont="1" applyBorder="1"/>
    <xf numFmtId="164" fontId="0" fillId="0" borderId="3" xfId="0" applyNumberFormat="1" applyBorder="1"/>
    <xf numFmtId="164" fontId="35" fillId="0" borderId="0" xfId="0" applyNumberFormat="1" applyFont="1" applyBorder="1" applyProtection="1"/>
    <xf numFmtId="164" fontId="32" fillId="0" borderId="3" xfId="0" applyNumberFormat="1" applyFont="1" applyBorder="1" applyProtection="1"/>
    <xf numFmtId="38" fontId="7" fillId="0" borderId="3" xfId="0" applyNumberFormat="1" applyFont="1" applyBorder="1" applyProtection="1"/>
    <xf numFmtId="164" fontId="35" fillId="0" borderId="0" xfId="0" applyNumberFormat="1" applyFont="1" applyProtection="1"/>
    <xf numFmtId="38" fontId="35" fillId="0" borderId="1" xfId="0" applyNumberFormat="1" applyFont="1" applyBorder="1" applyProtection="1"/>
    <xf numFmtId="164" fontId="35" fillId="0" borderId="3" xfId="0" applyNumberFormat="1" applyFont="1" applyBorder="1" applyProtection="1"/>
    <xf numFmtId="38" fontId="35" fillId="0" borderId="3" xfId="0" applyNumberFormat="1" applyFont="1" applyBorder="1" applyProtection="1"/>
    <xf numFmtId="38" fontId="32" fillId="0" borderId="3" xfId="0" applyNumberFormat="1" applyFont="1" applyBorder="1" applyProtection="1"/>
    <xf numFmtId="164" fontId="46" fillId="0" borderId="0" xfId="0" applyNumberFormat="1" applyFont="1" applyBorder="1"/>
    <xf numFmtId="164" fontId="46" fillId="0" borderId="1" xfId="0" applyNumberFormat="1" applyFont="1" applyBorder="1"/>
    <xf numFmtId="38" fontId="34" fillId="0" borderId="3" xfId="0" applyNumberFormat="1" applyFont="1" applyBorder="1"/>
    <xf numFmtId="38" fontId="47" fillId="0" borderId="3" xfId="0" applyNumberFormat="1" applyFont="1" applyBorder="1"/>
    <xf numFmtId="164" fontId="48" fillId="0" borderId="3" xfId="0" applyNumberFormat="1" applyFont="1" applyBorder="1"/>
    <xf numFmtId="0" fontId="6" fillId="0" borderId="0" xfId="0" applyFont="1" applyAlignment="1"/>
    <xf numFmtId="164" fontId="14" fillId="0" borderId="0" xfId="0" applyNumberFormat="1" applyFont="1" applyBorder="1"/>
    <xf numFmtId="3" fontId="18" fillId="0" borderId="0" xfId="0" applyNumberFormat="1" applyFont="1" applyBorder="1"/>
    <xf numFmtId="3" fontId="18" fillId="0" borderId="0" xfId="0" applyNumberFormat="1" applyFont="1" applyBorder="1" applyProtection="1"/>
    <xf numFmtId="164" fontId="18" fillId="0" borderId="0" xfId="0" applyNumberFormat="1" applyFont="1" applyBorder="1"/>
    <xf numFmtId="38" fontId="43" fillId="0" borderId="1" xfId="0" applyNumberFormat="1" applyFont="1" applyBorder="1" applyProtection="1"/>
    <xf numFmtId="164" fontId="43" fillId="0" borderId="1" xfId="0" applyNumberFormat="1" applyFont="1" applyBorder="1"/>
    <xf numFmtId="38" fontId="22" fillId="0" borderId="3" xfId="0" applyNumberFormat="1" applyFont="1" applyBorder="1" applyProtection="1">
      <protection locked="0"/>
    </xf>
    <xf numFmtId="38" fontId="33" fillId="0" borderId="3" xfId="0" applyNumberFormat="1" applyFont="1" applyBorder="1"/>
    <xf numFmtId="164" fontId="7" fillId="0" borderId="3" xfId="0" applyNumberFormat="1" applyFont="1" applyBorder="1" applyProtection="1"/>
    <xf numFmtId="164" fontId="43" fillId="0" borderId="3" xfId="0" applyNumberFormat="1" applyFont="1" applyBorder="1" applyProtection="1"/>
    <xf numFmtId="38" fontId="15" fillId="0" borderId="1" xfId="0" applyNumberFormat="1" applyFont="1" applyBorder="1" applyProtection="1">
      <protection locked="0"/>
    </xf>
    <xf numFmtId="38" fontId="15" fillId="0" borderId="1" xfId="0" applyNumberFormat="1" applyFont="1" applyBorder="1" applyProtection="1"/>
    <xf numFmtId="38" fontId="15" fillId="0" borderId="1" xfId="0" applyNumberFormat="1" applyFont="1" applyBorder="1"/>
    <xf numFmtId="38" fontId="15" fillId="0" borderId="1" xfId="0" applyNumberFormat="1" applyFont="1" applyFill="1" applyBorder="1" applyProtection="1"/>
    <xf numFmtId="164" fontId="15" fillId="0" borderId="1" xfId="0" applyNumberFormat="1" applyFont="1" applyBorder="1"/>
    <xf numFmtId="38" fontId="15" fillId="0" borderId="2" xfId="0" applyNumberFormat="1" applyFont="1" applyBorder="1" applyProtection="1"/>
    <xf numFmtId="164" fontId="49" fillId="0" borderId="2" xfId="0" applyNumberFormat="1" applyFont="1" applyBorder="1" applyProtection="1">
      <protection locked="0"/>
    </xf>
    <xf numFmtId="38" fontId="37" fillId="0" borderId="2" xfId="0" applyNumberFormat="1" applyFont="1" applyBorder="1" applyProtection="1"/>
    <xf numFmtId="164" fontId="47" fillId="0" borderId="2" xfId="0" applyNumberFormat="1" applyFont="1" applyBorder="1" applyProtection="1">
      <protection locked="0"/>
    </xf>
    <xf numFmtId="38" fontId="49" fillId="0" borderId="3" xfId="0" applyNumberFormat="1" applyFont="1" applyBorder="1"/>
    <xf numFmtId="164" fontId="50" fillId="0" borderId="3" xfId="0" applyNumberFormat="1" applyFont="1" applyBorder="1"/>
    <xf numFmtId="164" fontId="15" fillId="0" borderId="3" xfId="0" applyNumberFormat="1" applyFont="1" applyBorder="1" applyProtection="1"/>
    <xf numFmtId="38" fontId="43" fillId="0" borderId="0" xfId="0" applyNumberFormat="1" applyFont="1" applyProtection="1">
      <protection locked="0"/>
    </xf>
    <xf numFmtId="38" fontId="43" fillId="0" borderId="3" xfId="0" applyNumberFormat="1" applyFont="1" applyBorder="1" applyProtection="1"/>
    <xf numFmtId="38" fontId="43" fillId="0" borderId="0" xfId="0" applyNumberFormat="1" applyFont="1" applyProtection="1"/>
    <xf numFmtId="164" fontId="43" fillId="0" borderId="0" xfId="0" applyNumberFormat="1" applyFont="1" applyBorder="1" applyProtection="1"/>
    <xf numFmtId="164" fontId="51" fillId="0" borderId="3" xfId="0" applyNumberFormat="1" applyFont="1" applyBorder="1" applyProtection="1"/>
    <xf numFmtId="38" fontId="15" fillId="0" borderId="3" xfId="0" applyNumberFormat="1" applyFont="1" applyFill="1" applyBorder="1" applyProtection="1"/>
    <xf numFmtId="164" fontId="52" fillId="0" borderId="3" xfId="0" applyNumberFormat="1" applyFont="1" applyBorder="1" applyProtection="1"/>
    <xf numFmtId="0" fontId="53" fillId="0" borderId="0" xfId="0" applyFont="1"/>
    <xf numFmtId="3" fontId="15" fillId="0" borderId="5" xfId="0" applyNumberFormat="1" applyFont="1" applyBorder="1" applyAlignment="1" applyProtection="1">
      <alignment horizontal="right"/>
    </xf>
    <xf numFmtId="3" fontId="15" fillId="0" borderId="5" xfId="0" applyNumberFormat="1" applyFont="1" applyBorder="1" applyProtection="1"/>
    <xf numFmtId="164" fontId="16" fillId="0" borderId="5" xfId="0" applyNumberFormat="1" applyFont="1" applyBorder="1"/>
    <xf numFmtId="3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Protection="1"/>
    <xf numFmtId="164" fontId="6" fillId="0" borderId="4" xfId="0" applyNumberFormat="1" applyFont="1" applyBorder="1"/>
    <xf numFmtId="38" fontId="15" fillId="0" borderId="6" xfId="0" applyNumberFormat="1" applyFont="1" applyBorder="1" applyProtection="1"/>
    <xf numFmtId="38" fontId="15" fillId="0" borderId="5" xfId="0" applyNumberFormat="1" applyFont="1" applyBorder="1" applyProtection="1"/>
    <xf numFmtId="164" fontId="52" fillId="0" borderId="5" xfId="0" applyNumberFormat="1" applyFont="1" applyBorder="1" applyProtection="1"/>
    <xf numFmtId="164" fontId="15" fillId="0" borderId="5" xfId="0" applyNumberFormat="1" applyFont="1" applyBorder="1" applyProtection="1"/>
    <xf numFmtId="164" fontId="15" fillId="0" borderId="6" xfId="0" applyNumberFormat="1" applyFont="1" applyBorder="1"/>
    <xf numFmtId="3" fontId="32" fillId="0" borderId="3" xfId="0" applyNumberFormat="1" applyFont="1" applyBorder="1" applyAlignment="1" applyProtection="1">
      <alignment horizontal="right"/>
      <protection locked="0"/>
    </xf>
    <xf numFmtId="3" fontId="32" fillId="0" borderId="3" xfId="0" applyNumberFormat="1" applyFont="1" applyBorder="1" applyProtection="1"/>
    <xf numFmtId="164" fontId="32" fillId="0" borderId="3" xfId="0" applyNumberFormat="1" applyFont="1" applyBorder="1"/>
    <xf numFmtId="3" fontId="15" fillId="0" borderId="7" xfId="0" applyNumberFormat="1" applyFont="1" applyBorder="1" applyAlignment="1" applyProtection="1">
      <alignment horizontal="right"/>
    </xf>
    <xf numFmtId="3" fontId="15" fillId="0" borderId="7" xfId="0" applyNumberFormat="1" applyFont="1" applyBorder="1" applyProtection="1"/>
    <xf numFmtId="164" fontId="15" fillId="0" borderId="7" xfId="0" applyNumberFormat="1" applyFont="1" applyBorder="1"/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</xf>
    <xf numFmtId="0" fontId="38" fillId="0" borderId="0" xfId="0" applyFont="1" applyAlignment="1" applyProtection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F39"/>
  <sheetViews>
    <sheetView zoomScale="75" workbookViewId="0">
      <selection activeCell="C23" sqref="C23"/>
    </sheetView>
  </sheetViews>
  <sheetFormatPr baseColWidth="10" defaultRowHeight="15" x14ac:dyDescent="0.2"/>
  <cols>
    <col min="1" max="1" width="47" style="3" customWidth="1"/>
    <col min="2" max="2" width="9.140625" style="3" customWidth="1"/>
    <col min="3" max="3" width="21.85546875" style="15" customWidth="1"/>
    <col min="4" max="4" width="20.42578125" style="15" customWidth="1"/>
    <col min="5" max="5" width="20.140625" style="56" customWidth="1"/>
    <col min="6" max="6" width="15" style="133" customWidth="1"/>
    <col min="7" max="16384" width="11.42578125" style="3"/>
  </cols>
  <sheetData>
    <row r="10" spans="1:6" s="8" customFormat="1" ht="20.25" customHeight="1" x14ac:dyDescent="0.3">
      <c r="A10" s="214" t="s">
        <v>0</v>
      </c>
      <c r="B10" s="215"/>
      <c r="C10" s="216"/>
      <c r="D10" s="216"/>
      <c r="E10" s="65"/>
      <c r="F10" s="140"/>
    </row>
    <row r="11" spans="1:6" s="8" customFormat="1" ht="20.25" customHeight="1" x14ac:dyDescent="0.3">
      <c r="A11" s="217" t="s">
        <v>1</v>
      </c>
      <c r="B11" s="215"/>
      <c r="C11" s="216"/>
      <c r="D11" s="216"/>
      <c r="E11" s="65"/>
      <c r="F11" s="140"/>
    </row>
    <row r="12" spans="1:6" ht="20.25" customHeight="1" x14ac:dyDescent="0.2">
      <c r="A12" s="218"/>
      <c r="B12" s="218"/>
      <c r="C12" s="219"/>
      <c r="D12" s="219"/>
      <c r="E12" s="66"/>
      <c r="F12" s="141"/>
    </row>
    <row r="13" spans="1:6" s="105" customFormat="1" ht="20.25" customHeight="1" x14ac:dyDescent="0.35">
      <c r="A13" s="220" t="s">
        <v>2</v>
      </c>
      <c r="B13" s="221"/>
      <c r="C13" s="222"/>
      <c r="D13" s="222"/>
      <c r="E13" s="104"/>
      <c r="F13" s="142"/>
    </row>
    <row r="14" spans="1:6" s="107" customFormat="1" ht="20.25" customHeight="1" x14ac:dyDescent="0.35">
      <c r="A14" s="223" t="s">
        <v>204</v>
      </c>
      <c r="B14" s="224"/>
      <c r="C14" s="225"/>
      <c r="D14" s="225"/>
      <c r="E14" s="106"/>
      <c r="F14" s="143"/>
    </row>
    <row r="15" spans="1:6" s="107" customFormat="1" ht="20.25" customHeight="1" x14ac:dyDescent="0.25">
      <c r="A15" s="226" t="s">
        <v>205</v>
      </c>
      <c r="B15" s="227"/>
      <c r="C15" s="225"/>
      <c r="D15" s="225"/>
      <c r="E15" s="106"/>
      <c r="F15" s="143"/>
    </row>
    <row r="16" spans="1:6" s="107" customFormat="1" ht="20.25" customHeight="1" x14ac:dyDescent="0.25">
      <c r="A16" s="226" t="s">
        <v>3</v>
      </c>
      <c r="B16" s="227"/>
      <c r="C16" s="225"/>
      <c r="D16" s="225"/>
      <c r="E16" s="106"/>
      <c r="F16" s="143"/>
    </row>
    <row r="17" spans="1:6" s="109" customFormat="1" ht="20.25" customHeight="1" x14ac:dyDescent="0.4">
      <c r="A17" s="108"/>
      <c r="B17" s="108"/>
      <c r="C17" s="102"/>
      <c r="D17" s="102"/>
      <c r="E17" s="131" t="s">
        <v>4</v>
      </c>
      <c r="F17" s="134"/>
    </row>
    <row r="18" spans="1:6" s="11" customFormat="1" ht="20.25" customHeight="1" x14ac:dyDescent="0.4">
      <c r="A18" s="14" t="s">
        <v>5</v>
      </c>
      <c r="B18" s="7" t="s">
        <v>6</v>
      </c>
      <c r="C18" s="228">
        <v>2014</v>
      </c>
      <c r="D18" s="229">
        <v>2013</v>
      </c>
      <c r="E18" s="55" t="s">
        <v>7</v>
      </c>
      <c r="F18" s="135" t="s">
        <v>8</v>
      </c>
    </row>
    <row r="19" spans="1:6" ht="23.25" customHeight="1" x14ac:dyDescent="0.2">
      <c r="B19" s="5"/>
      <c r="C19" s="230"/>
      <c r="D19" s="230"/>
    </row>
    <row r="20" spans="1:6" s="6" customFormat="1" ht="23.25" customHeight="1" x14ac:dyDescent="0.2">
      <c r="A20" s="6" t="s">
        <v>9</v>
      </c>
      <c r="B20" s="17">
        <v>1</v>
      </c>
      <c r="C20" s="231">
        <v>1809396</v>
      </c>
      <c r="D20" s="231">
        <v>724265</v>
      </c>
      <c r="E20" s="248">
        <f t="shared" ref="E20:E30" si="0">+C20-D20</f>
        <v>1085131</v>
      </c>
      <c r="F20" s="285">
        <f>+E20/D20</f>
        <v>1.4982513306593581</v>
      </c>
    </row>
    <row r="21" spans="1:6" s="6" customFormat="1" ht="23.25" customHeight="1" x14ac:dyDescent="0.2">
      <c r="A21" s="6" t="s">
        <v>140</v>
      </c>
      <c r="B21" s="17">
        <v>2</v>
      </c>
      <c r="C21" s="231">
        <v>0</v>
      </c>
      <c r="D21" s="231">
        <v>0</v>
      </c>
      <c r="E21" s="248">
        <f t="shared" si="0"/>
        <v>0</v>
      </c>
      <c r="F21" s="285">
        <v>0</v>
      </c>
    </row>
    <row r="22" spans="1:6" s="6" customFormat="1" ht="23.25" customHeight="1" x14ac:dyDescent="0.2">
      <c r="A22" s="6" t="s">
        <v>10</v>
      </c>
      <c r="B22" s="12"/>
      <c r="C22" s="232">
        <v>386412</v>
      </c>
      <c r="D22" s="232">
        <v>431085</v>
      </c>
      <c r="E22" s="248">
        <f t="shared" si="0"/>
        <v>-44673</v>
      </c>
      <c r="F22" s="199">
        <f t="shared" ref="F22:F30" si="1">+E22/D22</f>
        <v>-0.10362921465604231</v>
      </c>
    </row>
    <row r="23" spans="1:6" s="6" customFormat="1" ht="23.25" customHeight="1" x14ac:dyDescent="0.2">
      <c r="A23" s="6" t="s">
        <v>11</v>
      </c>
      <c r="B23" s="12">
        <v>3</v>
      </c>
      <c r="C23" s="232">
        <v>6497102</v>
      </c>
      <c r="D23" s="232">
        <v>7013094</v>
      </c>
      <c r="E23" s="248">
        <f t="shared" si="0"/>
        <v>-515992</v>
      </c>
      <c r="F23" s="199">
        <f t="shared" si="1"/>
        <v>-7.3575514601686501E-2</v>
      </c>
    </row>
    <row r="24" spans="1:6" s="6" customFormat="1" ht="23.25" customHeight="1" x14ac:dyDescent="0.2">
      <c r="A24" s="6" t="s">
        <v>12</v>
      </c>
      <c r="B24" s="17">
        <v>4</v>
      </c>
      <c r="C24" s="231">
        <v>94189794</v>
      </c>
      <c r="D24" s="231">
        <v>86673887</v>
      </c>
      <c r="E24" s="248">
        <f t="shared" si="0"/>
        <v>7515907</v>
      </c>
      <c r="F24" s="285">
        <f t="shared" si="1"/>
        <v>8.6714779504465975E-2</v>
      </c>
    </row>
    <row r="25" spans="1:6" s="6" customFormat="1" ht="23.25" customHeight="1" x14ac:dyDescent="0.2">
      <c r="A25" s="6" t="s">
        <v>192</v>
      </c>
      <c r="B25" s="12"/>
      <c r="C25" s="232">
        <v>7800</v>
      </c>
      <c r="D25" s="232">
        <v>21436</v>
      </c>
      <c r="E25" s="248">
        <f>+C25-D25</f>
        <v>-13636</v>
      </c>
      <c r="F25" s="199">
        <f t="shared" si="1"/>
        <v>-0.63612614293711511</v>
      </c>
    </row>
    <row r="26" spans="1:6" s="6" customFormat="1" ht="23.25" customHeight="1" x14ac:dyDescent="0.2">
      <c r="A26" s="6" t="s">
        <v>15</v>
      </c>
      <c r="B26" s="12"/>
      <c r="C26" s="232">
        <v>1879</v>
      </c>
      <c r="D26" s="232">
        <v>1879</v>
      </c>
      <c r="E26" s="248">
        <f t="shared" si="0"/>
        <v>0</v>
      </c>
      <c r="F26" s="285">
        <f t="shared" si="1"/>
        <v>0</v>
      </c>
    </row>
    <row r="27" spans="1:6" s="6" customFormat="1" ht="23.25" customHeight="1" x14ac:dyDescent="0.2">
      <c r="A27" s="6" t="s">
        <v>16</v>
      </c>
      <c r="B27" s="12">
        <v>5</v>
      </c>
      <c r="C27" s="232">
        <v>3614290</v>
      </c>
      <c r="D27" s="232">
        <v>3605637</v>
      </c>
      <c r="E27" s="248">
        <f t="shared" si="0"/>
        <v>8653</v>
      </c>
      <c r="F27" s="285">
        <f t="shared" si="1"/>
        <v>2.3998533407550457E-3</v>
      </c>
    </row>
    <row r="28" spans="1:6" s="6" customFormat="1" ht="23.25" customHeight="1" x14ac:dyDescent="0.2">
      <c r="A28" s="6" t="s">
        <v>17</v>
      </c>
      <c r="B28" s="12"/>
      <c r="C28" s="232">
        <v>177365</v>
      </c>
      <c r="D28" s="232">
        <v>1231022</v>
      </c>
      <c r="E28" s="248">
        <f t="shared" si="0"/>
        <v>-1053657</v>
      </c>
      <c r="F28" s="199">
        <f t="shared" si="1"/>
        <v>-0.85592052782159866</v>
      </c>
    </row>
    <row r="29" spans="1:6" s="6" customFormat="1" ht="23.25" customHeight="1" x14ac:dyDescent="0.2">
      <c r="A29" s="6" t="s">
        <v>166</v>
      </c>
      <c r="B29" s="17">
        <v>6</v>
      </c>
      <c r="C29" s="231">
        <v>2174575</v>
      </c>
      <c r="D29" s="231">
        <v>2139354</v>
      </c>
      <c r="E29" s="248">
        <f t="shared" si="0"/>
        <v>35221</v>
      </c>
      <c r="F29" s="285">
        <f t="shared" si="1"/>
        <v>1.646338100192862E-2</v>
      </c>
    </row>
    <row r="30" spans="1:6" s="6" customFormat="1" ht="23.25" customHeight="1" x14ac:dyDescent="0.2">
      <c r="A30" s="6" t="s">
        <v>138</v>
      </c>
      <c r="B30" s="12"/>
      <c r="C30" s="232">
        <v>0</v>
      </c>
      <c r="D30" s="232">
        <v>116054</v>
      </c>
      <c r="E30" s="248">
        <f t="shared" si="0"/>
        <v>-116054</v>
      </c>
      <c r="F30" s="199">
        <f t="shared" si="1"/>
        <v>-1</v>
      </c>
    </row>
    <row r="31" spans="1:6" s="6" customFormat="1" ht="23.25" customHeight="1" x14ac:dyDescent="0.2">
      <c r="B31" s="17"/>
      <c r="C31" s="144"/>
      <c r="D31" s="144"/>
      <c r="E31" s="52"/>
      <c r="F31" s="145"/>
    </row>
    <row r="32" spans="1:6" s="6" customFormat="1" ht="23.25" customHeight="1" x14ac:dyDescent="0.2">
      <c r="B32" s="17"/>
      <c r="C32" s="103"/>
      <c r="D32" s="103"/>
      <c r="E32" s="19"/>
      <c r="F32" s="139"/>
    </row>
    <row r="33" spans="1:6" s="42" customFormat="1" ht="23.25" customHeight="1" x14ac:dyDescent="0.4">
      <c r="A33" s="41" t="s">
        <v>18</v>
      </c>
      <c r="B33" s="37"/>
      <c r="C33" s="320">
        <f>SUM(C20:C30)</f>
        <v>108858613</v>
      </c>
      <c r="D33" s="320">
        <f>SUM(D20:D30)</f>
        <v>101957713</v>
      </c>
      <c r="E33" s="318">
        <f>SUM(E20:E30)</f>
        <v>6900900</v>
      </c>
      <c r="F33" s="321">
        <f>+E33/D33</f>
        <v>6.7683942655716492E-2</v>
      </c>
    </row>
    <row r="34" spans="1:6" s="42" customFormat="1" ht="23.25" customHeight="1" x14ac:dyDescent="0.25">
      <c r="A34" s="41" t="s">
        <v>19</v>
      </c>
      <c r="B34" s="43"/>
      <c r="C34" s="233">
        <v>208109847</v>
      </c>
      <c r="D34" s="233">
        <v>194885762</v>
      </c>
      <c r="E34" s="311">
        <f>+C34-D34</f>
        <v>13224085</v>
      </c>
      <c r="F34" s="312">
        <f>+E34/D34</f>
        <v>6.7855572743174539E-2</v>
      </c>
    </row>
    <row r="35" spans="1:6" s="9" customFormat="1" ht="25.5" customHeight="1" x14ac:dyDescent="0.25">
      <c r="B35" s="169"/>
      <c r="C35"/>
      <c r="D35" s="57"/>
      <c r="E35" s="58"/>
      <c r="F35" s="138"/>
    </row>
    <row r="36" spans="1:6" s="9" customFormat="1" ht="15.75" x14ac:dyDescent="0.25">
      <c r="C36" s="57"/>
      <c r="D36" s="57"/>
      <c r="E36" s="58"/>
      <c r="F36" s="138"/>
    </row>
    <row r="37" spans="1:6" x14ac:dyDescent="0.2">
      <c r="B37" s="3" t="s">
        <v>20</v>
      </c>
      <c r="C37" s="153"/>
      <c r="D37" s="154"/>
    </row>
    <row r="38" spans="1:6" ht="23.25" x14ac:dyDescent="0.35">
      <c r="A38" s="175" t="s">
        <v>21</v>
      </c>
    </row>
    <row r="39" spans="1:6" x14ac:dyDescent="0.2">
      <c r="C39" s="101"/>
    </row>
  </sheetData>
  <phoneticPr fontId="0" type="noConversion"/>
  <pageMargins left="0.75" right="0.75" top="1.44" bottom="1" header="0.71" footer="0.511811024"/>
  <pageSetup scale="68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="75" workbookViewId="0">
      <selection activeCell="B12" sqref="B12"/>
    </sheetView>
  </sheetViews>
  <sheetFormatPr baseColWidth="10" defaultRowHeight="15" x14ac:dyDescent="0.2"/>
  <cols>
    <col min="1" max="1" width="44" style="93" customWidth="1"/>
    <col min="2" max="4" width="18.28515625" style="56" customWidth="1"/>
    <col min="5" max="5" width="13" style="116" customWidth="1"/>
    <col min="6" max="16384" width="11.42578125" style="93"/>
  </cols>
  <sheetData>
    <row r="1" spans="1:5" ht="20.25" customHeight="1" x14ac:dyDescent="0.45">
      <c r="A1" s="354" t="s">
        <v>208</v>
      </c>
      <c r="B1" s="354"/>
      <c r="C1" s="354"/>
      <c r="D1" s="354"/>
      <c r="E1" s="354"/>
    </row>
    <row r="2" spans="1:5" ht="20.25" customHeight="1" x14ac:dyDescent="0.45">
      <c r="A2" s="354" t="str">
        <f>+'NOTA 3)'!A2:E2</f>
        <v>MILES DE COLONES</v>
      </c>
      <c r="B2" s="354"/>
      <c r="C2" s="354"/>
      <c r="D2" s="354"/>
      <c r="E2" s="354"/>
    </row>
    <row r="3" spans="1:5" ht="20.25" customHeight="1" x14ac:dyDescent="0.4">
      <c r="A3" s="94"/>
      <c r="B3" s="54"/>
      <c r="C3" s="54"/>
      <c r="D3" s="54"/>
    </row>
    <row r="4" spans="1:5" ht="20.25" customHeight="1" x14ac:dyDescent="0.4">
      <c r="A4" s="94"/>
      <c r="B4" s="54"/>
      <c r="C4" s="54"/>
      <c r="D4" s="131" t="s">
        <v>4</v>
      </c>
      <c r="E4" s="146"/>
    </row>
    <row r="5" spans="1:5" s="95" customFormat="1" ht="20.25" customHeight="1" x14ac:dyDescent="0.4">
      <c r="A5" s="32"/>
      <c r="B5" s="262">
        <f>+'NOTA 1'!B5</f>
        <v>2014</v>
      </c>
      <c r="C5" s="262">
        <f>+'NOTA 1'!C5</f>
        <v>2013</v>
      </c>
      <c r="D5" s="55" t="s">
        <v>7</v>
      </c>
      <c r="E5" s="135" t="s">
        <v>8</v>
      </c>
    </row>
    <row r="6" spans="1:5" ht="23.25" customHeight="1" x14ac:dyDescent="0.2">
      <c r="B6" s="248"/>
      <c r="C6" s="248"/>
    </row>
    <row r="7" spans="1:5" s="96" customFormat="1" ht="23.25" customHeight="1" x14ac:dyDescent="0.4">
      <c r="A7" s="96" t="s">
        <v>24</v>
      </c>
      <c r="B7" s="266"/>
      <c r="C7" s="266"/>
      <c r="D7" s="61"/>
      <c r="E7" s="129"/>
    </row>
    <row r="8" spans="1:5" s="96" customFormat="1" ht="23.25" customHeight="1" x14ac:dyDescent="0.4">
      <c r="B8" s="266"/>
      <c r="C8" s="266"/>
      <c r="D8" s="61"/>
      <c r="E8" s="129"/>
    </row>
    <row r="9" spans="1:5" s="21" customFormat="1" ht="23.25" customHeight="1" x14ac:dyDescent="0.2">
      <c r="A9" s="21" t="s">
        <v>155</v>
      </c>
      <c r="B9" s="249">
        <v>0</v>
      </c>
      <c r="C9" s="249">
        <v>0</v>
      </c>
      <c r="D9" s="269">
        <f t="shared" ref="D9:D18" si="0">+B9-C9</f>
        <v>0</v>
      </c>
      <c r="E9" s="296">
        <v>0</v>
      </c>
    </row>
    <row r="10" spans="1:5" s="21" customFormat="1" ht="23.25" customHeight="1" x14ac:dyDescent="0.2">
      <c r="A10" s="21" t="s">
        <v>147</v>
      </c>
      <c r="B10" s="249">
        <v>152521</v>
      </c>
      <c r="C10" s="249">
        <v>83055</v>
      </c>
      <c r="D10" s="269">
        <f t="shared" si="0"/>
        <v>69466</v>
      </c>
      <c r="E10" s="296">
        <f t="shared" ref="E10:E19" si="1">+D10/C10</f>
        <v>0.83638552766239238</v>
      </c>
    </row>
    <row r="11" spans="1:5" s="21" customFormat="1" ht="23.25" customHeight="1" x14ac:dyDescent="0.2">
      <c r="A11" s="21" t="s">
        <v>146</v>
      </c>
      <c r="B11" s="249">
        <v>107043</v>
      </c>
      <c r="C11" s="249">
        <v>61888</v>
      </c>
      <c r="D11" s="269">
        <f t="shared" si="0"/>
        <v>45155</v>
      </c>
      <c r="E11" s="296">
        <f t="shared" si="1"/>
        <v>0.72962448293691828</v>
      </c>
    </row>
    <row r="12" spans="1:5" s="21" customFormat="1" ht="23.25" customHeight="1" x14ac:dyDescent="0.2">
      <c r="A12" s="21" t="s">
        <v>189</v>
      </c>
      <c r="B12" s="249">
        <v>121705</v>
      </c>
      <c r="C12" s="249">
        <v>110850</v>
      </c>
      <c r="D12" s="269">
        <f t="shared" si="0"/>
        <v>10855</v>
      </c>
      <c r="E12" s="296">
        <f t="shared" si="1"/>
        <v>9.7925124041497516E-2</v>
      </c>
    </row>
    <row r="13" spans="1:5" s="21" customFormat="1" ht="23.25" customHeight="1" x14ac:dyDescent="0.2">
      <c r="A13" s="21" t="s">
        <v>156</v>
      </c>
      <c r="B13" s="249">
        <v>8717</v>
      </c>
      <c r="C13" s="249">
        <v>173460</v>
      </c>
      <c r="D13" s="269">
        <f t="shared" si="0"/>
        <v>-164743</v>
      </c>
      <c r="E13" s="200">
        <f t="shared" si="1"/>
        <v>-0.94974633921365159</v>
      </c>
    </row>
    <row r="14" spans="1:5" s="21" customFormat="1" ht="23.25" customHeight="1" x14ac:dyDescent="0.2">
      <c r="A14" s="21" t="s">
        <v>157</v>
      </c>
      <c r="B14" s="249">
        <v>11992</v>
      </c>
      <c r="C14" s="249">
        <v>8835</v>
      </c>
      <c r="D14" s="269">
        <f t="shared" si="0"/>
        <v>3157</v>
      </c>
      <c r="E14" s="296">
        <f t="shared" si="1"/>
        <v>0.35732880588568194</v>
      </c>
    </row>
    <row r="15" spans="1:5" s="21" customFormat="1" ht="23.25" customHeight="1" x14ac:dyDescent="0.2">
      <c r="A15" s="21" t="s">
        <v>158</v>
      </c>
      <c r="B15" s="249">
        <v>47009</v>
      </c>
      <c r="C15" s="249">
        <v>43994</v>
      </c>
      <c r="D15" s="269">
        <f t="shared" si="0"/>
        <v>3015</v>
      </c>
      <c r="E15" s="296">
        <f t="shared" si="1"/>
        <v>6.8532072555348461E-2</v>
      </c>
    </row>
    <row r="16" spans="1:5" s="21" customFormat="1" ht="23.25" customHeight="1" x14ac:dyDescent="0.2">
      <c r="A16" s="21" t="s">
        <v>159</v>
      </c>
      <c r="B16" s="249">
        <v>7038</v>
      </c>
      <c r="C16" s="249">
        <v>7038</v>
      </c>
      <c r="D16" s="269">
        <f t="shared" si="0"/>
        <v>0</v>
      </c>
      <c r="E16" s="296">
        <f t="shared" si="1"/>
        <v>0</v>
      </c>
    </row>
    <row r="17" spans="1:5" s="21" customFormat="1" ht="23.25" customHeight="1" x14ac:dyDescent="0.2">
      <c r="A17" s="21" t="s">
        <v>160</v>
      </c>
      <c r="B17" s="249">
        <v>0</v>
      </c>
      <c r="C17" s="249">
        <v>0</v>
      </c>
      <c r="D17" s="269">
        <f t="shared" si="0"/>
        <v>0</v>
      </c>
      <c r="E17" s="296">
        <v>0</v>
      </c>
    </row>
    <row r="18" spans="1:5" s="21" customFormat="1" ht="23.25" customHeight="1" thickBot="1" x14ac:dyDescent="0.25">
      <c r="A18" s="21" t="s">
        <v>45</v>
      </c>
      <c r="B18" s="273">
        <v>113</v>
      </c>
      <c r="C18" s="273">
        <v>523</v>
      </c>
      <c r="D18" s="188">
        <f t="shared" si="0"/>
        <v>-410</v>
      </c>
      <c r="E18" s="294">
        <f t="shared" si="1"/>
        <v>-0.78393881453154879</v>
      </c>
    </row>
    <row r="19" spans="1:5" ht="20.25" thickBot="1" x14ac:dyDescent="0.45">
      <c r="A19" s="36" t="s">
        <v>154</v>
      </c>
      <c r="B19" s="344">
        <f>SUM(B9:B18)</f>
        <v>456138</v>
      </c>
      <c r="C19" s="344">
        <f>SUM(C9:C18)</f>
        <v>489643</v>
      </c>
      <c r="D19" s="344">
        <f>SUM(D9:D18)</f>
        <v>-33505</v>
      </c>
      <c r="E19" s="345">
        <f t="shared" si="1"/>
        <v>-6.8427405272821221E-2</v>
      </c>
    </row>
    <row r="20" spans="1:5" ht="16.5" thickTop="1" x14ac:dyDescent="0.25">
      <c r="A20" s="97"/>
    </row>
    <row r="21" spans="1:5" ht="15.75" x14ac:dyDescent="0.25">
      <c r="A21" s="97"/>
    </row>
    <row r="23" spans="1:5" x14ac:dyDescent="0.2">
      <c r="A23" s="168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7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="75" workbookViewId="0">
      <selection activeCell="B14" sqref="B14"/>
    </sheetView>
  </sheetViews>
  <sheetFormatPr baseColWidth="10" defaultRowHeight="15" x14ac:dyDescent="0.2"/>
  <cols>
    <col min="1" max="1" width="44" style="93" customWidth="1"/>
    <col min="2" max="4" width="18.28515625" style="56" customWidth="1"/>
    <col min="5" max="5" width="11.42578125" style="116"/>
    <col min="6" max="16384" width="11.42578125" style="93"/>
  </cols>
  <sheetData>
    <row r="1" spans="1:5" ht="20.25" customHeight="1" x14ac:dyDescent="0.45">
      <c r="A1" s="354" t="s">
        <v>209</v>
      </c>
      <c r="B1" s="354"/>
      <c r="C1" s="354"/>
      <c r="D1" s="354"/>
      <c r="E1" s="354"/>
    </row>
    <row r="2" spans="1:5" ht="20.25" customHeight="1" x14ac:dyDescent="0.45">
      <c r="A2" s="354" t="str">
        <f>+'NOTA 3)'!A2:E2</f>
        <v>MILES DE COLONES</v>
      </c>
      <c r="B2" s="354"/>
      <c r="C2" s="354"/>
      <c r="D2" s="354"/>
      <c r="E2" s="354"/>
    </row>
    <row r="3" spans="1:5" ht="20.25" customHeight="1" x14ac:dyDescent="0.4">
      <c r="A3" s="94"/>
      <c r="B3" s="54"/>
      <c r="C3" s="54"/>
      <c r="D3" s="54"/>
    </row>
    <row r="4" spans="1:5" ht="20.25" customHeight="1" x14ac:dyDescent="0.4">
      <c r="A4" s="94"/>
      <c r="B4" s="54"/>
      <c r="C4" s="54"/>
      <c r="D4" s="131" t="s">
        <v>4</v>
      </c>
      <c r="E4" s="146"/>
    </row>
    <row r="5" spans="1:5" s="95" customFormat="1" ht="20.25" customHeight="1" x14ac:dyDescent="0.4">
      <c r="A5" s="32"/>
      <c r="B5" s="262">
        <f>+'NOTA 1'!B5</f>
        <v>2014</v>
      </c>
      <c r="C5" s="262">
        <f>+'NOTA 1'!C5</f>
        <v>2013</v>
      </c>
      <c r="D5" s="55" t="s">
        <v>7</v>
      </c>
      <c r="E5" s="135" t="s">
        <v>8</v>
      </c>
    </row>
    <row r="6" spans="1:5" ht="23.25" customHeight="1" x14ac:dyDescent="0.2">
      <c r="B6" s="248"/>
      <c r="C6" s="248"/>
    </row>
    <row r="7" spans="1:5" s="96" customFormat="1" ht="23.25" customHeight="1" x14ac:dyDescent="0.4">
      <c r="B7" s="266"/>
      <c r="C7" s="266"/>
      <c r="D7" s="61"/>
      <c r="E7" s="129"/>
    </row>
    <row r="8" spans="1:5" s="96" customFormat="1" ht="23.25" customHeight="1" x14ac:dyDescent="0.4">
      <c r="B8" s="266"/>
      <c r="C8" s="266"/>
      <c r="D8" s="61"/>
      <c r="E8" s="129"/>
    </row>
    <row r="9" spans="1:5" s="21" customFormat="1" ht="23.25" customHeight="1" x14ac:dyDescent="0.2">
      <c r="A9" s="21" t="s">
        <v>196</v>
      </c>
      <c r="B9" s="249">
        <v>0</v>
      </c>
      <c r="C9" s="249">
        <v>0</v>
      </c>
      <c r="D9" s="269">
        <f t="shared" ref="D9:D14" si="0">+B9-C9</f>
        <v>0</v>
      </c>
      <c r="E9" s="296">
        <v>0</v>
      </c>
    </row>
    <row r="10" spans="1:5" s="21" customFormat="1" ht="23.25" customHeight="1" x14ac:dyDescent="0.2">
      <c r="A10" s="21" t="s">
        <v>195</v>
      </c>
      <c r="B10" s="249">
        <v>48536</v>
      </c>
      <c r="C10" s="249">
        <v>33395</v>
      </c>
      <c r="D10" s="269">
        <f t="shared" si="0"/>
        <v>15141</v>
      </c>
      <c r="E10" s="296">
        <f t="shared" ref="E10:E15" si="1">+D10/C10</f>
        <v>0.45339122623147177</v>
      </c>
    </row>
    <row r="11" spans="1:5" s="21" customFormat="1" ht="23.25" customHeight="1" x14ac:dyDescent="0.2">
      <c r="A11" s="21" t="s">
        <v>161</v>
      </c>
      <c r="B11" s="249">
        <v>122627</v>
      </c>
      <c r="C11" s="249">
        <v>126633</v>
      </c>
      <c r="D11" s="269">
        <f t="shared" si="0"/>
        <v>-4006</v>
      </c>
      <c r="E11" s="200">
        <f t="shared" si="1"/>
        <v>-3.1634723966106781E-2</v>
      </c>
    </row>
    <row r="12" spans="1:5" s="21" customFormat="1" ht="23.25" customHeight="1" x14ac:dyDescent="0.2">
      <c r="A12" s="21" t="s">
        <v>194</v>
      </c>
      <c r="B12" s="249">
        <v>512293</v>
      </c>
      <c r="C12" s="249">
        <v>349238</v>
      </c>
      <c r="D12" s="269">
        <f t="shared" si="0"/>
        <v>163055</v>
      </c>
      <c r="E12" s="296">
        <f t="shared" si="1"/>
        <v>0.4668879102503164</v>
      </c>
    </row>
    <row r="13" spans="1:5" s="21" customFormat="1" ht="23.25" customHeight="1" x14ac:dyDescent="0.2">
      <c r="A13" s="21" t="s">
        <v>162</v>
      </c>
      <c r="B13" s="249">
        <v>330314</v>
      </c>
      <c r="C13" s="249">
        <v>321142</v>
      </c>
      <c r="D13" s="269">
        <f t="shared" si="0"/>
        <v>9172</v>
      </c>
      <c r="E13" s="296">
        <f t="shared" si="1"/>
        <v>2.8560574449931805E-2</v>
      </c>
    </row>
    <row r="14" spans="1:5" s="21" customFormat="1" ht="23.25" customHeight="1" thickBot="1" x14ac:dyDescent="0.25">
      <c r="A14" s="21" t="s">
        <v>163</v>
      </c>
      <c r="B14" s="273">
        <v>15500</v>
      </c>
      <c r="C14" s="273">
        <v>15500</v>
      </c>
      <c r="D14" s="299">
        <f t="shared" si="0"/>
        <v>0</v>
      </c>
      <c r="E14" s="298">
        <f t="shared" si="1"/>
        <v>0</v>
      </c>
    </row>
    <row r="15" spans="1:5" ht="20.25" thickBot="1" x14ac:dyDescent="0.45">
      <c r="A15" s="192" t="s">
        <v>224</v>
      </c>
      <c r="B15" s="344">
        <f>SUM(B9:B14)</f>
        <v>1029270</v>
      </c>
      <c r="C15" s="344">
        <f>SUM(C9:C14)</f>
        <v>845908</v>
      </c>
      <c r="D15" s="344">
        <f>SUM(D9:D14)</f>
        <v>183362</v>
      </c>
      <c r="E15" s="346">
        <f t="shared" si="1"/>
        <v>0.21676352511147784</v>
      </c>
    </row>
    <row r="16" spans="1:5" ht="16.5" thickTop="1" x14ac:dyDescent="0.25">
      <c r="A16" s="97"/>
    </row>
    <row r="17" spans="1:1" ht="15.75" x14ac:dyDescent="0.25">
      <c r="A17" s="97"/>
    </row>
    <row r="19" spans="1:1" x14ac:dyDescent="0.2">
      <c r="A19" s="168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75" workbookViewId="0">
      <selection activeCell="G22" sqref="G22"/>
    </sheetView>
  </sheetViews>
  <sheetFormatPr baseColWidth="10" defaultRowHeight="12.75" x14ac:dyDescent="0.2"/>
  <cols>
    <col min="1" max="1" width="46.42578125" bestFit="1" customWidth="1"/>
    <col min="2" max="2" width="18.42578125" customWidth="1"/>
    <col min="3" max="3" width="18.5703125" customWidth="1"/>
    <col min="4" max="4" width="18.5703125" bestFit="1" customWidth="1"/>
    <col min="5" max="5" width="11.5703125" customWidth="1"/>
  </cols>
  <sheetData>
    <row r="1" spans="1:6" ht="13.5" x14ac:dyDescent="0.25">
      <c r="A1" s="64"/>
      <c r="B1" s="185"/>
      <c r="C1" s="185"/>
      <c r="D1" s="186"/>
      <c r="E1" s="152"/>
      <c r="F1" s="64"/>
    </row>
    <row r="2" spans="1:6" ht="22.5" x14ac:dyDescent="0.45">
      <c r="A2" s="355" t="s">
        <v>210</v>
      </c>
      <c r="B2" s="355"/>
      <c r="C2" s="355"/>
      <c r="D2" s="355"/>
      <c r="E2" s="355"/>
      <c r="F2" s="3"/>
    </row>
    <row r="3" spans="1:6" ht="22.5" x14ac:dyDescent="0.45">
      <c r="A3" s="355" t="str">
        <f>+'NOTA 6'!A3:E3</f>
        <v>MILES DE COLONES</v>
      </c>
      <c r="B3" s="355"/>
      <c r="C3" s="355"/>
      <c r="D3" s="355"/>
      <c r="E3" s="355"/>
      <c r="F3" s="3"/>
    </row>
    <row r="4" spans="1:6" ht="19.5" x14ac:dyDescent="0.4">
      <c r="A4" s="14"/>
      <c r="B4" s="53"/>
      <c r="C4" s="53"/>
      <c r="D4" s="54"/>
      <c r="E4" s="133"/>
      <c r="F4" s="3"/>
    </row>
    <row r="5" spans="1:6" ht="19.5" x14ac:dyDescent="0.4">
      <c r="A5" s="14"/>
      <c r="B5" s="53"/>
      <c r="C5" s="53"/>
      <c r="D5" s="131" t="s">
        <v>4</v>
      </c>
      <c r="E5" s="146"/>
      <c r="F5" s="3"/>
    </row>
    <row r="6" spans="1:6" ht="19.5" x14ac:dyDescent="0.4">
      <c r="B6" s="268">
        <f>+'NOTA 8'!B5</f>
        <v>2014</v>
      </c>
      <c r="C6" s="268">
        <f>+'NOTA 8'!C5</f>
        <v>2013</v>
      </c>
      <c r="D6" s="55" t="s">
        <v>7</v>
      </c>
      <c r="E6" s="135" t="s">
        <v>8</v>
      </c>
      <c r="F6" s="3"/>
    </row>
    <row r="7" spans="1:6" ht="15" x14ac:dyDescent="0.2">
      <c r="A7" s="3"/>
      <c r="B7" s="272"/>
      <c r="C7" s="272"/>
      <c r="D7" s="18"/>
      <c r="E7" s="128"/>
      <c r="F7" s="3"/>
    </row>
    <row r="8" spans="1:6" ht="15" x14ac:dyDescent="0.2">
      <c r="A8" s="6"/>
      <c r="B8" s="249"/>
      <c r="C8" s="249"/>
      <c r="D8" s="52"/>
      <c r="E8" s="128"/>
      <c r="F8" s="3"/>
    </row>
    <row r="9" spans="1:6" ht="15" x14ac:dyDescent="0.2">
      <c r="A9" s="6" t="s">
        <v>171</v>
      </c>
      <c r="B9" s="249">
        <v>43000</v>
      </c>
      <c r="C9" s="249">
        <v>43000</v>
      </c>
      <c r="D9" s="269">
        <f t="shared" ref="D9:D22" si="0">+B9-C9</f>
        <v>0</v>
      </c>
      <c r="E9" s="296">
        <f>+D9/C9</f>
        <v>0</v>
      </c>
      <c r="F9" s="3"/>
    </row>
    <row r="10" spans="1:6" ht="15" x14ac:dyDescent="0.2">
      <c r="A10" s="6" t="s">
        <v>172</v>
      </c>
      <c r="B10" s="249">
        <v>293556</v>
      </c>
      <c r="C10" s="249">
        <v>293556</v>
      </c>
      <c r="D10" s="269">
        <f t="shared" si="0"/>
        <v>0</v>
      </c>
      <c r="E10" s="296">
        <f>+D10/C10</f>
        <v>0</v>
      </c>
      <c r="F10" s="3"/>
    </row>
    <row r="11" spans="1:6" ht="15" x14ac:dyDescent="0.2">
      <c r="A11" s="6" t="s">
        <v>173</v>
      </c>
      <c r="B11" s="249">
        <v>215000</v>
      </c>
      <c r="C11" s="249">
        <v>215000</v>
      </c>
      <c r="D11" s="269">
        <f t="shared" si="0"/>
        <v>0</v>
      </c>
      <c r="E11" s="296">
        <f>+D11/C11</f>
        <v>0</v>
      </c>
      <c r="F11" s="3"/>
    </row>
    <row r="12" spans="1:6" ht="15" x14ac:dyDescent="0.2">
      <c r="A12" s="6" t="s">
        <v>174</v>
      </c>
      <c r="B12" s="249">
        <v>159986</v>
      </c>
      <c r="C12" s="249">
        <v>159986</v>
      </c>
      <c r="D12" s="269">
        <f t="shared" si="0"/>
        <v>0</v>
      </c>
      <c r="E12" s="296">
        <f>+D12/C12</f>
        <v>0</v>
      </c>
      <c r="F12" s="3"/>
    </row>
    <row r="13" spans="1:6" ht="15" x14ac:dyDescent="0.2">
      <c r="A13" s="6" t="s">
        <v>175</v>
      </c>
      <c r="B13" s="249">
        <v>0</v>
      </c>
      <c r="C13" s="249">
        <v>0</v>
      </c>
      <c r="D13" s="269">
        <f t="shared" si="0"/>
        <v>0</v>
      </c>
      <c r="E13" s="296">
        <v>0</v>
      </c>
      <c r="F13" s="3"/>
    </row>
    <row r="14" spans="1:6" ht="15" x14ac:dyDescent="0.2">
      <c r="A14" s="6" t="s">
        <v>176</v>
      </c>
      <c r="B14" s="249">
        <v>580660</v>
      </c>
      <c r="C14" s="249">
        <v>580660</v>
      </c>
      <c r="D14" s="269">
        <f t="shared" si="0"/>
        <v>0</v>
      </c>
      <c r="E14" s="296">
        <f>+D14/C14</f>
        <v>0</v>
      </c>
      <c r="F14" s="3"/>
    </row>
    <row r="15" spans="1:6" ht="15" x14ac:dyDescent="0.2">
      <c r="A15" s="6" t="s">
        <v>177</v>
      </c>
      <c r="B15" s="249">
        <v>5262</v>
      </c>
      <c r="C15" s="249">
        <v>5262</v>
      </c>
      <c r="D15" s="269">
        <f t="shared" si="0"/>
        <v>0</v>
      </c>
      <c r="E15" s="296">
        <f t="shared" ref="E15:E22" si="1">+D15/C15</f>
        <v>0</v>
      </c>
      <c r="F15" s="3"/>
    </row>
    <row r="16" spans="1:6" ht="15" x14ac:dyDescent="0.2">
      <c r="A16" s="6" t="s">
        <v>178</v>
      </c>
      <c r="B16" s="249">
        <v>10000</v>
      </c>
      <c r="C16" s="249">
        <v>10000</v>
      </c>
      <c r="D16" s="269">
        <f t="shared" si="0"/>
        <v>0</v>
      </c>
      <c r="E16" s="296">
        <f t="shared" si="1"/>
        <v>0</v>
      </c>
      <c r="F16" s="3"/>
    </row>
    <row r="17" spans="1:6" ht="15" x14ac:dyDescent="0.2">
      <c r="A17" s="6" t="s">
        <v>179</v>
      </c>
      <c r="B17" s="249">
        <v>83629448</v>
      </c>
      <c r="C17" s="249">
        <v>77735567</v>
      </c>
      <c r="D17" s="269">
        <f t="shared" si="0"/>
        <v>5893881</v>
      </c>
      <c r="E17" s="296">
        <f t="shared" si="1"/>
        <v>7.5819618064920019E-2</v>
      </c>
      <c r="F17" s="3"/>
    </row>
    <row r="18" spans="1:6" ht="15" x14ac:dyDescent="0.2">
      <c r="A18" s="6" t="s">
        <v>180</v>
      </c>
      <c r="B18" s="249">
        <v>451172</v>
      </c>
      <c r="C18" s="249">
        <v>434739</v>
      </c>
      <c r="D18" s="269">
        <f t="shared" si="0"/>
        <v>16433</v>
      </c>
      <c r="E18" s="296">
        <f t="shared" si="1"/>
        <v>3.7799691309038298E-2</v>
      </c>
      <c r="F18" s="3"/>
    </row>
    <row r="19" spans="1:6" ht="15" x14ac:dyDescent="0.2">
      <c r="A19" s="6" t="s">
        <v>181</v>
      </c>
      <c r="B19" s="249">
        <v>363</v>
      </c>
      <c r="C19" s="249">
        <v>363</v>
      </c>
      <c r="D19" s="269">
        <f t="shared" si="0"/>
        <v>0</v>
      </c>
      <c r="E19" s="293">
        <f t="shared" si="1"/>
        <v>0</v>
      </c>
      <c r="F19" s="3"/>
    </row>
    <row r="20" spans="1:6" ht="15.75" thickBot="1" x14ac:dyDescent="0.25">
      <c r="A20" s="6" t="s">
        <v>182</v>
      </c>
      <c r="B20" s="273">
        <v>1080</v>
      </c>
      <c r="C20" s="273">
        <v>1080</v>
      </c>
      <c r="D20" s="299">
        <f t="shared" si="0"/>
        <v>0</v>
      </c>
      <c r="E20" s="298">
        <f t="shared" si="1"/>
        <v>0</v>
      </c>
      <c r="F20" s="3"/>
    </row>
    <row r="21" spans="1:6" ht="15" x14ac:dyDescent="0.2">
      <c r="A21" s="6"/>
      <c r="B21" s="100"/>
      <c r="C21" s="100"/>
      <c r="D21" s="52"/>
      <c r="E21" s="173"/>
      <c r="F21" s="3"/>
    </row>
    <row r="22" spans="1:6" ht="20.25" thickBot="1" x14ac:dyDescent="0.45">
      <c r="A22" s="189" t="s">
        <v>185</v>
      </c>
      <c r="B22" s="190">
        <f>SUM(B9:B20)</f>
        <v>85389527</v>
      </c>
      <c r="C22" s="190">
        <f>SUM(C8:C20)</f>
        <v>79479213</v>
      </c>
      <c r="D22" s="191">
        <f t="shared" si="0"/>
        <v>5910314</v>
      </c>
      <c r="E22" s="209">
        <f t="shared" si="1"/>
        <v>7.4363016151153885E-2</v>
      </c>
      <c r="F22" s="3"/>
    </row>
    <row r="23" spans="1:6" ht="15" x14ac:dyDescent="0.2">
      <c r="A23" s="3"/>
      <c r="B23" s="15"/>
      <c r="C23" s="15"/>
      <c r="D23" s="56"/>
      <c r="E23" s="133"/>
      <c r="F23" s="3"/>
    </row>
    <row r="24" spans="1:6" ht="15" x14ac:dyDescent="0.2">
      <c r="A24" s="3"/>
      <c r="B24" s="15"/>
      <c r="C24" s="15"/>
      <c r="D24" s="56"/>
      <c r="E24" s="133"/>
      <c r="F24" s="3"/>
    </row>
  </sheetData>
  <mergeCells count="2">
    <mergeCell ref="A3:E3"/>
    <mergeCell ref="A2:E2"/>
  </mergeCells>
  <phoneticPr fontId="30" type="noConversion"/>
  <pageMargins left="0.78740157480314965" right="0.78740157480314965" top="0.98425196850393704" bottom="0.98425196850393704" header="0" footer="0"/>
  <pageSetup paperSize="50" scale="90"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75" workbookViewId="0">
      <selection activeCell="B12" sqref="B12"/>
    </sheetView>
  </sheetViews>
  <sheetFormatPr baseColWidth="10" defaultRowHeight="15" x14ac:dyDescent="0.2"/>
  <cols>
    <col min="1" max="1" width="39.42578125" style="3" bestFit="1" customWidth="1"/>
    <col min="2" max="3" width="16.140625" style="3" bestFit="1" customWidth="1"/>
    <col min="4" max="4" width="18" style="3" bestFit="1" customWidth="1"/>
    <col min="5" max="5" width="11.5703125" style="3" bestFit="1" customWidth="1"/>
    <col min="6" max="16384" width="11.42578125" style="3"/>
  </cols>
  <sheetData>
    <row r="1" spans="1:5" s="93" customFormat="1" ht="19.5" x14ac:dyDescent="0.4">
      <c r="A1" s="356" t="s">
        <v>211</v>
      </c>
      <c r="B1" s="356"/>
      <c r="C1" s="356"/>
      <c r="D1" s="356"/>
      <c r="E1" s="356"/>
    </row>
    <row r="2" spans="1:5" s="93" customFormat="1" ht="19.5" x14ac:dyDescent="0.4">
      <c r="A2" s="356" t="str">
        <f>+'NOTA 9'!A3:E3</f>
        <v>MILES DE COLONES</v>
      </c>
      <c r="B2" s="356"/>
      <c r="C2" s="356"/>
      <c r="D2" s="356"/>
      <c r="E2" s="356"/>
    </row>
    <row r="5" spans="1:5" ht="19.5" x14ac:dyDescent="0.4">
      <c r="B5" s="268">
        <f>+ACTIVO!C18</f>
        <v>2014</v>
      </c>
      <c r="C5" s="268">
        <f>+ACTIVO!D18</f>
        <v>2013</v>
      </c>
      <c r="D5" s="55" t="s">
        <v>4</v>
      </c>
      <c r="E5" s="133"/>
    </row>
    <row r="6" spans="1:5" x14ac:dyDescent="0.2">
      <c r="B6" s="272"/>
      <c r="C6" s="272"/>
      <c r="D6" s="56"/>
      <c r="E6" s="133"/>
    </row>
    <row r="7" spans="1:5" ht="19.5" x14ac:dyDescent="0.4">
      <c r="A7" s="46" t="s">
        <v>32</v>
      </c>
      <c r="B7" s="272"/>
      <c r="C7" s="272"/>
      <c r="D7" s="56"/>
      <c r="E7" s="133"/>
    </row>
    <row r="8" spans="1:5" ht="19.5" x14ac:dyDescent="0.4">
      <c r="A8" s="46"/>
      <c r="B8" s="272"/>
      <c r="C8" s="272"/>
      <c r="D8" s="56"/>
      <c r="E8" s="133"/>
    </row>
    <row r="9" spans="1:5" ht="19.5" x14ac:dyDescent="0.4">
      <c r="A9" s="46" t="s">
        <v>139</v>
      </c>
      <c r="B9" s="272"/>
      <c r="C9" s="272"/>
      <c r="D9" s="56"/>
      <c r="E9" s="133"/>
    </row>
    <row r="10" spans="1:5" ht="19.5" x14ac:dyDescent="0.4">
      <c r="A10" s="46"/>
      <c r="B10" s="272"/>
      <c r="C10" s="272"/>
      <c r="D10" s="56"/>
      <c r="E10" s="133"/>
    </row>
    <row r="11" spans="1:5" x14ac:dyDescent="0.2">
      <c r="A11" s="6" t="s">
        <v>79</v>
      </c>
      <c r="B11" s="249">
        <v>16035080</v>
      </c>
      <c r="C11" s="249">
        <v>15422948</v>
      </c>
      <c r="D11" s="269">
        <f t="shared" ref="D11:D13" si="0">+B11-C11</f>
        <v>612132</v>
      </c>
      <c r="E11" s="285">
        <f>+D11/C11</f>
        <v>3.9689688378642007E-2</v>
      </c>
    </row>
    <row r="12" spans="1:5" x14ac:dyDescent="0.2">
      <c r="A12" s="6" t="s">
        <v>108</v>
      </c>
      <c r="B12" s="249">
        <v>737783</v>
      </c>
      <c r="C12" s="249">
        <v>707983</v>
      </c>
      <c r="D12" s="269">
        <f t="shared" si="0"/>
        <v>29800</v>
      </c>
      <c r="E12" s="211">
        <f>+D12/C12</f>
        <v>4.2091406149582684E-2</v>
      </c>
    </row>
    <row r="13" spans="1:5" x14ac:dyDescent="0.2">
      <c r="A13" s="6" t="s">
        <v>128</v>
      </c>
      <c r="B13" s="249">
        <v>1505635</v>
      </c>
      <c r="C13" s="249">
        <v>1363041</v>
      </c>
      <c r="D13" s="269">
        <f t="shared" si="0"/>
        <v>142594</v>
      </c>
      <c r="E13" s="211">
        <f>+D13/C13</f>
        <v>0.10461460807121722</v>
      </c>
    </row>
    <row r="14" spans="1:5" x14ac:dyDescent="0.2">
      <c r="A14" s="6"/>
      <c r="B14" s="249"/>
      <c r="C14" s="249"/>
      <c r="D14" s="52"/>
      <c r="E14" s="136"/>
    </row>
    <row r="15" spans="1:5" ht="19.5" x14ac:dyDescent="0.4">
      <c r="A15" s="46" t="s">
        <v>74</v>
      </c>
      <c r="B15" s="249"/>
      <c r="C15" s="249"/>
      <c r="D15" s="52"/>
      <c r="E15" s="136"/>
    </row>
    <row r="16" spans="1:5" x14ac:dyDescent="0.2">
      <c r="A16" s="6"/>
      <c r="B16" s="249"/>
      <c r="C16" s="249"/>
      <c r="D16" s="52"/>
      <c r="E16" s="136"/>
    </row>
    <row r="17" spans="1:5" x14ac:dyDescent="0.2">
      <c r="A17" s="6" t="s">
        <v>103</v>
      </c>
      <c r="B17" s="249">
        <v>13404</v>
      </c>
      <c r="C17" s="249">
        <v>7645</v>
      </c>
      <c r="D17" s="269">
        <f>+B17-C17</f>
        <v>5759</v>
      </c>
      <c r="E17" s="285">
        <f>+D17/C18</f>
        <v>3.6356841228746338E-3</v>
      </c>
    </row>
    <row r="18" spans="1:5" x14ac:dyDescent="0.2">
      <c r="A18" s="6" t="s">
        <v>104</v>
      </c>
      <c r="B18" s="265">
        <v>2052060</v>
      </c>
      <c r="C18" s="265">
        <v>1584021</v>
      </c>
      <c r="D18" s="269">
        <f>+B18-C18</f>
        <v>468039</v>
      </c>
      <c r="E18" s="285">
        <f>+D18/C19</f>
        <v>2.4523099515981597E-2</v>
      </c>
    </row>
    <row r="19" spans="1:5" ht="20.25" thickBot="1" x14ac:dyDescent="0.45">
      <c r="A19" s="189" t="s">
        <v>105</v>
      </c>
      <c r="B19" s="343">
        <f>SUM(B11:B18)</f>
        <v>20343962</v>
      </c>
      <c r="C19" s="343">
        <f>SUM(C11:C18)</f>
        <v>19085638</v>
      </c>
      <c r="D19" s="343">
        <f>+B19-C19</f>
        <v>1258324</v>
      </c>
      <c r="E19" s="347">
        <f>+D19/C19</f>
        <v>6.5930413224855253E-2</v>
      </c>
    </row>
    <row r="20" spans="1:5" ht="15.75" thickTop="1" x14ac:dyDescent="0.2"/>
  </sheetData>
  <mergeCells count="2">
    <mergeCell ref="A2:E2"/>
    <mergeCell ref="A1:E1"/>
  </mergeCells>
  <phoneticPr fontId="30" type="noConversion"/>
  <pageMargins left="0.75" right="0.75" top="1" bottom="1" header="0" footer="0"/>
  <pageSetup scale="88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75" workbookViewId="0">
      <selection activeCell="A13" sqref="A13"/>
    </sheetView>
  </sheetViews>
  <sheetFormatPr baseColWidth="10" defaultRowHeight="12.75" x14ac:dyDescent="0.2"/>
  <cols>
    <col min="1" max="1" width="39.42578125" customWidth="1"/>
    <col min="2" max="3" width="15" customWidth="1"/>
    <col min="4" max="4" width="18" customWidth="1"/>
  </cols>
  <sheetData>
    <row r="1" spans="1:5" ht="19.5" x14ac:dyDescent="0.4">
      <c r="A1" s="357" t="s">
        <v>212</v>
      </c>
      <c r="B1" s="357"/>
      <c r="C1" s="357"/>
      <c r="D1" s="357"/>
      <c r="E1" s="357"/>
    </row>
    <row r="2" spans="1:5" ht="19.5" x14ac:dyDescent="0.4">
      <c r="A2" s="357" t="str">
        <f>+'NOTA 9'!A3:E3</f>
        <v>MILES DE COLONES</v>
      </c>
      <c r="B2" s="357"/>
      <c r="C2" s="357"/>
      <c r="D2" s="357"/>
      <c r="E2" s="195"/>
    </row>
    <row r="3" spans="1:5" ht="19.5" x14ac:dyDescent="0.4">
      <c r="A3" s="94"/>
      <c r="B3" s="54"/>
      <c r="C3" s="54"/>
      <c r="D3" s="54"/>
      <c r="E3" s="116"/>
    </row>
    <row r="4" spans="1:5" ht="19.5" x14ac:dyDescent="0.4">
      <c r="A4" s="94"/>
      <c r="B4" s="54"/>
      <c r="C4" s="54"/>
      <c r="D4" s="131" t="s">
        <v>4</v>
      </c>
      <c r="E4" s="146"/>
    </row>
    <row r="5" spans="1:5" ht="19.5" x14ac:dyDescent="0.4">
      <c r="A5" s="93"/>
      <c r="B5" s="262">
        <f>+'NOTA 10'!B5</f>
        <v>2014</v>
      </c>
      <c r="C5" s="262">
        <f>+'NOTA 10'!C5</f>
        <v>2013</v>
      </c>
      <c r="D5" s="55" t="s">
        <v>7</v>
      </c>
      <c r="E5" s="135" t="s">
        <v>8</v>
      </c>
    </row>
    <row r="6" spans="1:5" ht="15" x14ac:dyDescent="0.2">
      <c r="A6" s="93"/>
      <c r="B6" s="248"/>
      <c r="C6" s="248"/>
      <c r="D6" s="56"/>
      <c r="E6" s="116"/>
    </row>
    <row r="7" spans="1:5" ht="19.5" x14ac:dyDescent="0.4">
      <c r="A7" s="96"/>
      <c r="B7" s="266"/>
      <c r="C7" s="266"/>
      <c r="D7" s="61"/>
      <c r="E7" s="129"/>
    </row>
    <row r="8" spans="1:5" ht="19.5" x14ac:dyDescent="0.4">
      <c r="A8" s="96"/>
      <c r="B8" s="266"/>
      <c r="C8" s="266"/>
      <c r="D8" s="61"/>
      <c r="E8" s="129"/>
    </row>
    <row r="9" spans="1:5" ht="15" x14ac:dyDescent="0.2">
      <c r="A9" s="21" t="s">
        <v>183</v>
      </c>
      <c r="B9" s="249">
        <v>84368</v>
      </c>
      <c r="C9" s="249">
        <v>107840</v>
      </c>
      <c r="D9" s="52">
        <f>+B9-C9</f>
        <v>-23472</v>
      </c>
      <c r="E9" s="204">
        <f>+D9/C9</f>
        <v>-0.21765578635014837</v>
      </c>
    </row>
    <row r="10" spans="1:5" ht="15.75" thickBot="1" x14ac:dyDescent="0.25">
      <c r="A10" s="21" t="s">
        <v>184</v>
      </c>
      <c r="B10" s="273">
        <v>20697</v>
      </c>
      <c r="C10" s="273">
        <v>20697</v>
      </c>
      <c r="D10" s="299">
        <f>+B10-C10</f>
        <v>0</v>
      </c>
      <c r="E10" s="298">
        <f>+D10/C10</f>
        <v>0</v>
      </c>
    </row>
    <row r="11" spans="1:5" ht="15" x14ac:dyDescent="0.2">
      <c r="A11" s="21"/>
      <c r="B11" s="100"/>
      <c r="C11" s="100"/>
      <c r="D11" s="52"/>
      <c r="E11" s="173"/>
    </row>
    <row r="12" spans="1:5" ht="20.25" thickBot="1" x14ac:dyDescent="0.45">
      <c r="A12" s="192" t="s">
        <v>223</v>
      </c>
      <c r="B12" s="344">
        <f>SUM(B9:B10)</f>
        <v>105065</v>
      </c>
      <c r="C12" s="344">
        <f>SUM(C9:C10)</f>
        <v>128537</v>
      </c>
      <c r="D12" s="344">
        <f>SUM(D9:D10)</f>
        <v>-23472</v>
      </c>
      <c r="E12" s="345">
        <f>+D12/C12</f>
        <v>-0.1826088986050709</v>
      </c>
    </row>
    <row r="13" spans="1:5" ht="13.5" thickTop="1" x14ac:dyDescent="0.2"/>
  </sheetData>
  <mergeCells count="2">
    <mergeCell ref="A1:E1"/>
    <mergeCell ref="A2:D2"/>
  </mergeCells>
  <phoneticPr fontId="30" type="noConversion"/>
  <pageMargins left="0.75" right="0.75" top="1" bottom="1" header="0" footer="0"/>
  <pageSetup scale="88"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65" workbookViewId="0">
      <selection activeCell="D13" sqref="D13"/>
    </sheetView>
  </sheetViews>
  <sheetFormatPr baseColWidth="10" defaultRowHeight="15" x14ac:dyDescent="0.2"/>
  <cols>
    <col min="1" max="1" width="46.5703125" style="3" customWidth="1"/>
    <col min="2" max="2" width="21.140625" style="157" customWidth="1"/>
    <col min="3" max="3" width="18.140625" style="157" customWidth="1"/>
    <col min="4" max="4" width="17.5703125" style="157" customWidth="1"/>
    <col min="5" max="6" width="20.7109375" style="76" customWidth="1"/>
    <col min="7" max="7" width="21" style="157" customWidth="1"/>
    <col min="8" max="16384" width="11.42578125" style="3"/>
  </cols>
  <sheetData>
    <row r="1" spans="1:7" s="8" customFormat="1" ht="20.25" customHeight="1" x14ac:dyDescent="0.3">
      <c r="A1" s="234" t="s">
        <v>0</v>
      </c>
      <c r="B1" s="234"/>
      <c r="C1" s="234"/>
      <c r="D1" s="234"/>
      <c r="E1" s="234"/>
      <c r="F1" s="234"/>
      <c r="G1" s="234"/>
    </row>
    <row r="2" spans="1:7" s="8" customFormat="1" ht="20.25" customHeight="1" x14ac:dyDescent="0.3">
      <c r="A2" s="237" t="s">
        <v>1</v>
      </c>
      <c r="B2" s="237"/>
      <c r="C2" s="237"/>
      <c r="D2" s="237"/>
      <c r="E2" s="237"/>
      <c r="F2" s="237"/>
      <c r="G2" s="237"/>
    </row>
    <row r="3" spans="1:7" ht="20.25" customHeight="1" x14ac:dyDescent="0.2">
      <c r="A3" s="238"/>
      <c r="B3" s="239"/>
      <c r="C3" s="239"/>
      <c r="D3" s="239"/>
      <c r="E3" s="239"/>
      <c r="F3" s="239"/>
      <c r="G3" s="239"/>
    </row>
    <row r="4" spans="1:7" s="2" customFormat="1" ht="20.25" customHeight="1" x14ac:dyDescent="0.35">
      <c r="A4" s="240" t="s">
        <v>106</v>
      </c>
      <c r="B4" s="240"/>
      <c r="C4" s="240"/>
      <c r="D4" s="240"/>
      <c r="E4" s="240"/>
      <c r="F4" s="240"/>
      <c r="G4" s="240"/>
    </row>
    <row r="5" spans="1:7" s="34" customFormat="1" ht="20.25" customHeight="1" x14ac:dyDescent="0.35">
      <c r="A5" s="358" t="str">
        <f>+ACTIVO!A14</f>
        <v>Al 31 de diciembre de 2014</v>
      </c>
      <c r="B5" s="358"/>
      <c r="C5" s="358"/>
      <c r="D5" s="358"/>
      <c r="E5" s="358"/>
      <c r="F5" s="358"/>
      <c r="G5" s="358"/>
    </row>
    <row r="6" spans="1:7" s="34" customFormat="1" ht="20.25" customHeight="1" x14ac:dyDescent="0.25">
      <c r="A6" s="274" t="str">
        <f>+ACTIVO!A16</f>
        <v>(Miles de colones)</v>
      </c>
      <c r="B6" s="274"/>
      <c r="C6" s="274"/>
      <c r="D6" s="274"/>
      <c r="E6" s="274"/>
      <c r="F6" s="274"/>
      <c r="G6" s="274"/>
    </row>
    <row r="7" spans="1:7" ht="20.25" customHeight="1" x14ac:dyDescent="0.25">
      <c r="A7" s="10"/>
      <c r="B7" s="156"/>
      <c r="C7" s="156"/>
      <c r="D7" s="156"/>
      <c r="E7" s="77"/>
      <c r="F7" s="77"/>
    </row>
    <row r="8" spans="1:7" s="11" customFormat="1" ht="20.25" customHeight="1" x14ac:dyDescent="0.4">
      <c r="A8"/>
      <c r="B8" s="158" t="s">
        <v>110</v>
      </c>
      <c r="C8" s="158" t="s">
        <v>107</v>
      </c>
      <c r="D8" s="158" t="s">
        <v>109</v>
      </c>
      <c r="E8" s="158" t="s">
        <v>108</v>
      </c>
      <c r="F8" s="158" t="s">
        <v>125</v>
      </c>
      <c r="G8" s="158" t="s">
        <v>111</v>
      </c>
    </row>
    <row r="9" spans="1:7" ht="23.25" customHeight="1" x14ac:dyDescent="0.4">
      <c r="A9" s="14" t="s">
        <v>112</v>
      </c>
      <c r="F9" s="157"/>
    </row>
    <row r="10" spans="1:7" s="6" customFormat="1" ht="23.25" customHeight="1" x14ac:dyDescent="0.2">
      <c r="A10" s="6" t="s">
        <v>9</v>
      </c>
      <c r="B10" s="275">
        <v>1365493</v>
      </c>
      <c r="C10" s="275">
        <v>3661</v>
      </c>
      <c r="D10" s="275">
        <v>242935</v>
      </c>
      <c r="E10" s="275">
        <v>41758</v>
      </c>
      <c r="F10" s="275">
        <v>155549</v>
      </c>
      <c r="G10" s="157">
        <f t="shared" ref="G10:G22" si="0">SUM(B10:F10)</f>
        <v>1809396</v>
      </c>
    </row>
    <row r="11" spans="1:7" s="6" customFormat="1" ht="23.25" customHeight="1" x14ac:dyDescent="0.2">
      <c r="A11" s="6" t="s">
        <v>140</v>
      </c>
      <c r="B11" s="275"/>
      <c r="C11" s="275"/>
      <c r="D11" s="275"/>
      <c r="E11" s="275"/>
      <c r="F11" s="275"/>
      <c r="G11" s="157">
        <f t="shared" si="0"/>
        <v>0</v>
      </c>
    </row>
    <row r="12" spans="1:7" s="6" customFormat="1" ht="23.25" customHeight="1" x14ac:dyDescent="0.2">
      <c r="A12" s="6" t="s">
        <v>10</v>
      </c>
      <c r="B12" s="275">
        <v>335446</v>
      </c>
      <c r="C12" s="275">
        <v>18605</v>
      </c>
      <c r="D12" s="275">
        <v>5892</v>
      </c>
      <c r="E12" s="275">
        <v>9647</v>
      </c>
      <c r="F12" s="275">
        <v>16823</v>
      </c>
      <c r="G12" s="157">
        <f t="shared" si="0"/>
        <v>386413</v>
      </c>
    </row>
    <row r="13" spans="1:7" s="6" customFormat="1" ht="23.25" customHeight="1" x14ac:dyDescent="0.2">
      <c r="A13" s="6" t="s">
        <v>11</v>
      </c>
      <c r="B13" s="275">
        <v>6488740</v>
      </c>
      <c r="C13" s="275">
        <v>7618</v>
      </c>
      <c r="D13" s="275">
        <v>494</v>
      </c>
      <c r="E13" s="275">
        <v>250</v>
      </c>
      <c r="F13" s="275"/>
      <c r="G13" s="157">
        <f t="shared" si="0"/>
        <v>6497102</v>
      </c>
    </row>
    <row r="14" spans="1:7" s="6" customFormat="1" ht="23.25" customHeight="1" x14ac:dyDescent="0.2">
      <c r="A14" s="6" t="s">
        <v>12</v>
      </c>
      <c r="B14" s="275">
        <v>89375357</v>
      </c>
      <c r="C14" s="275">
        <v>13374</v>
      </c>
      <c r="D14" s="275">
        <v>2286174</v>
      </c>
      <c r="E14" s="275">
        <v>738762</v>
      </c>
      <c r="F14" s="275">
        <v>1776125</v>
      </c>
      <c r="G14" s="157">
        <f t="shared" si="0"/>
        <v>94189792</v>
      </c>
    </row>
    <row r="15" spans="1:7" s="6" customFormat="1" ht="23.25" customHeight="1" x14ac:dyDescent="0.2">
      <c r="A15" s="6" t="s">
        <v>13</v>
      </c>
      <c r="B15" s="275">
        <v>7800</v>
      </c>
      <c r="C15" s="275"/>
      <c r="D15" s="275"/>
      <c r="E15" s="275"/>
      <c r="F15" s="275"/>
      <c r="G15" s="157">
        <f t="shared" si="0"/>
        <v>7800</v>
      </c>
    </row>
    <row r="16" spans="1:7" s="6" customFormat="1" ht="23.25" customHeight="1" x14ac:dyDescent="0.2">
      <c r="A16" s="6" t="s">
        <v>14</v>
      </c>
      <c r="B16" s="276"/>
      <c r="C16" s="276"/>
      <c r="D16" s="276"/>
      <c r="E16" s="276"/>
      <c r="F16" s="276"/>
      <c r="G16" s="157">
        <f t="shared" si="0"/>
        <v>0</v>
      </c>
    </row>
    <row r="17" spans="1:7" s="6" customFormat="1" ht="23.25" customHeight="1" x14ac:dyDescent="0.2">
      <c r="A17" s="6" t="s">
        <v>15</v>
      </c>
      <c r="B17" s="275">
        <v>1879</v>
      </c>
      <c r="C17" s="275"/>
      <c r="D17" s="275"/>
      <c r="E17" s="275"/>
      <c r="F17" s="275"/>
      <c r="G17" s="157">
        <f t="shared" si="0"/>
        <v>1879</v>
      </c>
    </row>
    <row r="18" spans="1:7" s="6" customFormat="1" ht="23.25" customHeight="1" x14ac:dyDescent="0.2">
      <c r="A18" s="6" t="s">
        <v>16</v>
      </c>
      <c r="B18" s="275">
        <v>3614290</v>
      </c>
      <c r="C18" s="275"/>
      <c r="D18" s="275"/>
      <c r="E18" s="275"/>
      <c r="F18" s="275"/>
      <c r="G18" s="157">
        <f t="shared" si="0"/>
        <v>3614290</v>
      </c>
    </row>
    <row r="19" spans="1:7" s="6" customFormat="1" ht="23.25" customHeight="1" x14ac:dyDescent="0.2">
      <c r="A19" s="6" t="s">
        <v>17</v>
      </c>
      <c r="B19" s="275">
        <v>161777</v>
      </c>
      <c r="C19" s="275"/>
      <c r="D19" s="275">
        <v>15588</v>
      </c>
      <c r="E19" s="275"/>
      <c r="F19" s="275"/>
      <c r="G19" s="157">
        <f t="shared" si="0"/>
        <v>177365</v>
      </c>
    </row>
    <row r="20" spans="1:7" s="6" customFormat="1" ht="23.25" customHeight="1" x14ac:dyDescent="0.2">
      <c r="A20" s="6" t="s">
        <v>188</v>
      </c>
      <c r="B20" s="275">
        <v>2174575</v>
      </c>
      <c r="C20" s="275"/>
      <c r="D20" s="275"/>
      <c r="E20" s="275"/>
      <c r="F20" s="275"/>
      <c r="G20" s="157">
        <f t="shared" si="0"/>
        <v>2174575</v>
      </c>
    </row>
    <row r="21" spans="1:7" s="6" customFormat="1" ht="23.25" customHeight="1" x14ac:dyDescent="0.2">
      <c r="A21" s="6" t="s">
        <v>113</v>
      </c>
      <c r="B21" s="275">
        <v>0</v>
      </c>
      <c r="C21" s="275"/>
      <c r="D21" s="275"/>
      <c r="E21" s="275"/>
      <c r="F21" s="275"/>
      <c r="G21" s="157">
        <f t="shared" si="0"/>
        <v>0</v>
      </c>
    </row>
    <row r="22" spans="1:7" s="6" customFormat="1" ht="23.25" customHeight="1" x14ac:dyDescent="0.2">
      <c r="A22" s="6" t="s">
        <v>138</v>
      </c>
      <c r="B22" s="275">
        <v>0</v>
      </c>
      <c r="C22" s="275"/>
      <c r="D22" s="275"/>
      <c r="E22" s="275"/>
      <c r="F22" s="275"/>
      <c r="G22" s="157">
        <f t="shared" si="0"/>
        <v>0</v>
      </c>
    </row>
    <row r="23" spans="1:7" s="42" customFormat="1" ht="23.25" customHeight="1" x14ac:dyDescent="0.25">
      <c r="A23" s="41" t="s">
        <v>18</v>
      </c>
      <c r="B23" s="159">
        <f>SUM(B10:B22)</f>
        <v>103525357</v>
      </c>
      <c r="C23" s="159">
        <f>+SUM(C10:C22)</f>
        <v>43258</v>
      </c>
      <c r="D23" s="159">
        <f t="shared" ref="D23:G23" si="1">SUM(D10:D22)</f>
        <v>2551083</v>
      </c>
      <c r="E23" s="159">
        <f t="shared" si="1"/>
        <v>790417</v>
      </c>
      <c r="F23" s="159">
        <f t="shared" si="1"/>
        <v>1948497</v>
      </c>
      <c r="G23" s="159">
        <f t="shared" si="1"/>
        <v>108858612</v>
      </c>
    </row>
    <row r="24" spans="1:7" s="9" customFormat="1" ht="25.5" customHeight="1" x14ac:dyDescent="0.25">
      <c r="A24" s="170" t="s">
        <v>114</v>
      </c>
      <c r="B24" s="171">
        <f t="shared" ref="B24:G24" si="2">+B23/$G$23</f>
        <v>0.95100750503781917</v>
      </c>
      <c r="C24" s="171">
        <f t="shared" si="2"/>
        <v>3.9737783906338987E-4</v>
      </c>
      <c r="D24" s="171">
        <f t="shared" si="2"/>
        <v>2.3434829391357662E-2</v>
      </c>
      <c r="E24" s="171">
        <f t="shared" si="2"/>
        <v>7.2609505621842761E-3</v>
      </c>
      <c r="F24" s="171">
        <f t="shared" si="2"/>
        <v>1.7899337169575522E-2</v>
      </c>
      <c r="G24" s="171">
        <f t="shared" si="2"/>
        <v>1</v>
      </c>
    </row>
    <row r="25" spans="1:7" s="9" customFormat="1" ht="15.75" x14ac:dyDescent="0.25">
      <c r="B25" s="160"/>
      <c r="C25" s="160"/>
      <c r="D25" s="160"/>
      <c r="E25" s="86"/>
      <c r="F25" s="160"/>
      <c r="G25" s="160"/>
    </row>
    <row r="26" spans="1:7" x14ac:dyDescent="0.2">
      <c r="F26" s="157"/>
    </row>
    <row r="27" spans="1:7" x14ac:dyDescent="0.2">
      <c r="A27" s="3" t="s">
        <v>19</v>
      </c>
      <c r="B27" s="180">
        <v>132374558</v>
      </c>
      <c r="C27" s="180">
        <v>576653</v>
      </c>
      <c r="D27" s="180">
        <v>3552428</v>
      </c>
      <c r="E27" s="179">
        <v>68795849</v>
      </c>
      <c r="F27" s="180">
        <v>2752582</v>
      </c>
      <c r="G27" s="157">
        <f>SUM(B27:F27)</f>
        <v>208052070</v>
      </c>
    </row>
  </sheetData>
  <mergeCells count="1">
    <mergeCell ref="A5:G5"/>
  </mergeCells>
  <phoneticPr fontId="0" type="noConversion"/>
  <pageMargins left="0.5" right="0.5" top="2.21" bottom="1" header="0.511811024" footer="0.511811024"/>
  <pageSetup scale="58" orientation="portrait" horizontalDpi="360" verticalDpi="360" r:id="rId1"/>
  <headerFooter alignWithMargins="0">
    <oddHeader>&amp;R&amp;"Maiandra GD,Normal"&amp;18ANEXO 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8" zoomScale="75" workbookViewId="0">
      <selection activeCell="E19" sqref="E19"/>
    </sheetView>
  </sheetViews>
  <sheetFormatPr baseColWidth="10" defaultRowHeight="12.75" x14ac:dyDescent="0.2"/>
  <cols>
    <col min="1" max="1" width="39.85546875" style="31" customWidth="1"/>
    <col min="2" max="2" width="15.7109375" style="87" customWidth="1"/>
    <col min="3" max="3" width="14" style="88" customWidth="1"/>
    <col min="4" max="4" width="12.7109375" style="88" customWidth="1"/>
    <col min="5" max="6" width="16.5703125" style="89" customWidth="1"/>
    <col min="7" max="7" width="18.140625" style="75" customWidth="1"/>
    <col min="8" max="16384" width="11.42578125" style="22"/>
  </cols>
  <sheetData>
    <row r="1" spans="1:7" s="32" customFormat="1" ht="22.5" customHeight="1" x14ac:dyDescent="0.3">
      <c r="A1" s="234" t="str">
        <f>+'ANEXO-1'!A1:G1</f>
        <v>Instituto Nacional de Fomento Cooperativo</v>
      </c>
      <c r="B1" s="235"/>
      <c r="C1" s="236"/>
      <c r="D1" s="236"/>
      <c r="E1" s="236"/>
      <c r="F1" s="65"/>
      <c r="G1" s="91"/>
    </row>
    <row r="2" spans="1:7" s="32" customFormat="1" ht="22.5" customHeight="1" x14ac:dyDescent="0.3">
      <c r="A2" s="237" t="str">
        <f>+'ANEXO-1'!A2:G2</f>
        <v>-INFOCOOP-</v>
      </c>
      <c r="B2" s="235"/>
      <c r="C2" s="236"/>
      <c r="D2" s="236"/>
      <c r="E2" s="236"/>
      <c r="F2" s="65"/>
      <c r="G2" s="91"/>
    </row>
    <row r="3" spans="1:7" s="32" customFormat="1" ht="21" customHeight="1" x14ac:dyDescent="0.2">
      <c r="A3" s="238"/>
      <c r="B3" s="238"/>
      <c r="C3" s="239"/>
      <c r="D3" s="239"/>
      <c r="E3" s="239"/>
      <c r="F3" s="66"/>
      <c r="G3" s="91"/>
    </row>
    <row r="4" spans="1:7" s="32" customFormat="1" ht="22.5" customHeight="1" x14ac:dyDescent="0.35">
      <c r="A4" s="240" t="str">
        <f>+'ANEXO-1'!A4:G4</f>
        <v>Balance de Situación por Fondos</v>
      </c>
      <c r="B4" s="241"/>
      <c r="C4" s="242"/>
      <c r="D4" s="242"/>
      <c r="E4" s="242"/>
      <c r="F4" s="67"/>
      <c r="G4" s="91"/>
    </row>
    <row r="5" spans="1:7" ht="22.5" customHeight="1" x14ac:dyDescent="0.35">
      <c r="A5" s="277" t="str">
        <f>+ACTIVO!A14</f>
        <v>Al 31 de diciembre de 2014</v>
      </c>
      <c r="B5" s="243"/>
      <c r="C5" s="244"/>
      <c r="D5" s="244"/>
      <c r="E5" s="245"/>
      <c r="F5" s="69"/>
      <c r="G5" s="91"/>
    </row>
    <row r="6" spans="1:7" ht="22.5" customHeight="1" x14ac:dyDescent="0.25">
      <c r="A6" s="243" t="str">
        <f>+'ANEXO-1'!A6:G6</f>
        <v>(Miles de colones)</v>
      </c>
      <c r="B6" s="243"/>
      <c r="C6" s="244"/>
      <c r="D6" s="244"/>
      <c r="E6" s="245"/>
      <c r="F6" s="69"/>
      <c r="G6" s="91"/>
    </row>
    <row r="7" spans="1:7" ht="22.5" customHeight="1" x14ac:dyDescent="0.25">
      <c r="A7" s="23"/>
      <c r="B7" s="23"/>
      <c r="C7" s="68"/>
      <c r="D7" s="68"/>
      <c r="E7" s="69" t="s">
        <v>20</v>
      </c>
      <c r="F7" s="69"/>
      <c r="G7" s="91"/>
    </row>
    <row r="8" spans="1:7" ht="22.5" customHeight="1" x14ac:dyDescent="0.4">
      <c r="A8" s="25" t="s">
        <v>22</v>
      </c>
      <c r="B8" s="158" t="s">
        <v>110</v>
      </c>
      <c r="C8" s="158" t="s">
        <v>107</v>
      </c>
      <c r="D8" s="158" t="s">
        <v>109</v>
      </c>
      <c r="E8" s="181" t="s">
        <v>108</v>
      </c>
      <c r="F8" s="158" t="s">
        <v>124</v>
      </c>
      <c r="G8" s="45" t="s">
        <v>111</v>
      </c>
    </row>
    <row r="9" spans="1:7" ht="22.5" customHeight="1" x14ac:dyDescent="0.4">
      <c r="A9" s="25" t="s">
        <v>23</v>
      </c>
      <c r="B9" s="78"/>
      <c r="C9" s="79"/>
      <c r="D9" s="79"/>
      <c r="E9" s="76"/>
      <c r="F9" s="78"/>
      <c r="G9" s="166"/>
    </row>
    <row r="10" spans="1:7" ht="22.5" customHeight="1" x14ac:dyDescent="0.2">
      <c r="A10" s="28" t="s">
        <v>24</v>
      </c>
      <c r="B10" s="275">
        <v>411617</v>
      </c>
      <c r="C10" s="275">
        <v>3614</v>
      </c>
      <c r="D10" s="275">
        <v>11015</v>
      </c>
      <c r="E10" s="275">
        <v>24389</v>
      </c>
      <c r="F10" s="275">
        <v>5503</v>
      </c>
      <c r="G10" s="82">
        <f t="shared" ref="G10:G23" si="0">SUM(B10:F10)</f>
        <v>456138</v>
      </c>
    </row>
    <row r="11" spans="1:7" ht="22.5" customHeight="1" x14ac:dyDescent="0.2">
      <c r="A11" s="28" t="s">
        <v>25</v>
      </c>
      <c r="B11" s="275">
        <v>1029270</v>
      </c>
      <c r="C11" s="275"/>
      <c r="D11" s="275"/>
      <c r="E11" s="275"/>
      <c r="F11" s="275"/>
      <c r="G11" s="82">
        <f t="shared" si="0"/>
        <v>1029270</v>
      </c>
    </row>
    <row r="12" spans="1:7" ht="22.5" customHeight="1" x14ac:dyDescent="0.2">
      <c r="A12" s="28" t="s">
        <v>26</v>
      </c>
      <c r="B12" s="117"/>
      <c r="C12" s="117"/>
      <c r="D12" s="117"/>
      <c r="E12" s="117"/>
      <c r="F12" s="117"/>
      <c r="G12" s="82">
        <f t="shared" si="0"/>
        <v>0</v>
      </c>
    </row>
    <row r="13" spans="1:7" s="32" customFormat="1" ht="22.5" customHeight="1" x14ac:dyDescent="0.2">
      <c r="A13" s="21" t="s">
        <v>27</v>
      </c>
      <c r="B13" s="117"/>
      <c r="C13" s="117"/>
      <c r="D13" s="117"/>
      <c r="E13" s="117"/>
      <c r="F13" s="117"/>
      <c r="G13" s="82">
        <f t="shared" si="0"/>
        <v>0</v>
      </c>
    </row>
    <row r="14" spans="1:7" ht="22.5" customHeight="1" x14ac:dyDescent="0.2">
      <c r="A14" s="28" t="s">
        <v>28</v>
      </c>
      <c r="B14" s="117"/>
      <c r="C14" s="117"/>
      <c r="D14" s="117"/>
      <c r="E14" s="117"/>
      <c r="F14" s="117"/>
      <c r="G14" s="82">
        <f t="shared" si="0"/>
        <v>0</v>
      </c>
    </row>
    <row r="15" spans="1:7" s="163" customFormat="1" ht="22.5" customHeight="1" x14ac:dyDescent="0.25">
      <c r="A15" s="162" t="s">
        <v>29</v>
      </c>
      <c r="B15" s="161">
        <f t="shared" ref="B15:F15" si="1">SUM(B10:B14)</f>
        <v>1440887</v>
      </c>
      <c r="C15" s="161">
        <f t="shared" si="1"/>
        <v>3614</v>
      </c>
      <c r="D15" s="161">
        <f t="shared" si="1"/>
        <v>11015</v>
      </c>
      <c r="E15" s="161">
        <f t="shared" si="1"/>
        <v>24389</v>
      </c>
      <c r="F15" s="161">
        <f t="shared" si="1"/>
        <v>5503</v>
      </c>
      <c r="G15" s="82">
        <f t="shared" si="0"/>
        <v>1485408</v>
      </c>
    </row>
    <row r="16" spans="1:7" ht="22.5" customHeight="1" x14ac:dyDescent="0.4">
      <c r="A16" s="25" t="s">
        <v>30</v>
      </c>
      <c r="B16" s="81"/>
      <c r="C16" s="80"/>
      <c r="D16" s="80"/>
      <c r="E16" s="82"/>
      <c r="F16" s="81"/>
      <c r="G16" s="82">
        <f t="shared" si="0"/>
        <v>0</v>
      </c>
    </row>
    <row r="17" spans="1:7" ht="22.5" customHeight="1" x14ac:dyDescent="0.2">
      <c r="A17" s="28" t="s">
        <v>31</v>
      </c>
      <c r="B17" s="275">
        <v>84550866</v>
      </c>
      <c r="C17" s="275"/>
      <c r="D17" s="275">
        <v>580661</v>
      </c>
      <c r="E17" s="275">
        <v>43000</v>
      </c>
      <c r="F17" s="275">
        <v>215000</v>
      </c>
      <c r="G17" s="82">
        <f t="shared" si="0"/>
        <v>85389527</v>
      </c>
    </row>
    <row r="18" spans="1:7" s="32" customFormat="1" ht="22.5" customHeight="1" x14ac:dyDescent="0.2">
      <c r="A18" s="21" t="s">
        <v>32</v>
      </c>
      <c r="B18" s="275">
        <v>16035079</v>
      </c>
      <c r="C18" s="275">
        <v>13404</v>
      </c>
      <c r="D18" s="275">
        <v>2052060</v>
      </c>
      <c r="E18" s="275">
        <v>737783</v>
      </c>
      <c r="F18" s="275">
        <v>1505636</v>
      </c>
      <c r="G18" s="82">
        <f t="shared" si="0"/>
        <v>20343962</v>
      </c>
    </row>
    <row r="19" spans="1:7" ht="22.5" customHeight="1" x14ac:dyDescent="0.2">
      <c r="A19" s="28" t="s">
        <v>33</v>
      </c>
      <c r="B19" s="275">
        <v>70242</v>
      </c>
      <c r="C19" s="275"/>
      <c r="D19" s="275"/>
      <c r="E19" s="275"/>
      <c r="F19" s="275"/>
      <c r="G19" s="82">
        <f t="shared" si="0"/>
        <v>70242</v>
      </c>
    </row>
    <row r="20" spans="1:7" ht="22.5" customHeight="1" x14ac:dyDescent="0.2">
      <c r="A20" s="28" t="s">
        <v>34</v>
      </c>
      <c r="B20" s="275">
        <v>1251912</v>
      </c>
      <c r="C20" s="275"/>
      <c r="D20" s="275"/>
      <c r="E20" s="275"/>
      <c r="F20" s="275"/>
      <c r="G20" s="82">
        <f t="shared" si="0"/>
        <v>1251912</v>
      </c>
    </row>
    <row r="21" spans="1:7" ht="22.5" customHeight="1" x14ac:dyDescent="0.2">
      <c r="A21" s="28" t="s">
        <v>35</v>
      </c>
      <c r="B21" s="275">
        <v>20697</v>
      </c>
      <c r="C21" s="275"/>
      <c r="D21" s="275"/>
      <c r="E21" s="275"/>
      <c r="F21" s="275">
        <v>84367</v>
      </c>
      <c r="G21" s="82">
        <f t="shared" si="0"/>
        <v>105064</v>
      </c>
    </row>
    <row r="22" spans="1:7" ht="22.5" customHeight="1" x14ac:dyDescent="0.2">
      <c r="A22" s="28" t="s">
        <v>168</v>
      </c>
      <c r="B22" s="117">
        <v>-598103</v>
      </c>
      <c r="C22" s="117"/>
      <c r="D22" s="117"/>
      <c r="E22" s="117">
        <v>-45760</v>
      </c>
      <c r="F22" s="117"/>
      <c r="G22" s="82">
        <f t="shared" si="0"/>
        <v>-643863</v>
      </c>
    </row>
    <row r="23" spans="1:7" ht="22.5" customHeight="1" x14ac:dyDescent="0.2">
      <c r="A23" s="164" t="s">
        <v>119</v>
      </c>
      <c r="B23" s="278">
        <f>+'ANEXO 2'!B37</f>
        <v>753777</v>
      </c>
      <c r="C23" s="278">
        <f>+'ANEXO 2'!C37</f>
        <v>26240</v>
      </c>
      <c r="D23" s="278">
        <f>+'ANEXO 2'!D37</f>
        <v>-92653</v>
      </c>
      <c r="E23" s="278">
        <f>+'ANEXO 2'!E37</f>
        <v>31005</v>
      </c>
      <c r="F23" s="278">
        <f>+'ANEXO 2'!F37</f>
        <v>137991</v>
      </c>
      <c r="G23" s="82">
        <f t="shared" si="0"/>
        <v>856360</v>
      </c>
    </row>
    <row r="24" spans="1:7" ht="22.5" customHeight="1" x14ac:dyDescent="0.2">
      <c r="A24" s="164"/>
      <c r="B24" s="165"/>
      <c r="C24" s="165"/>
      <c r="D24" s="165"/>
      <c r="E24" s="165"/>
      <c r="F24" s="165"/>
      <c r="G24" s="82"/>
    </row>
    <row r="25" spans="1:7" s="38" customFormat="1" ht="15" customHeight="1" x14ac:dyDescent="0.25">
      <c r="A25" s="33" t="s">
        <v>37</v>
      </c>
      <c r="B25" s="161">
        <f>SUM(B17:B23)</f>
        <v>102084470</v>
      </c>
      <c r="C25" s="161">
        <f t="shared" ref="C25:F25" si="2">SUM(C17:C24)</f>
        <v>39644</v>
      </c>
      <c r="D25" s="161">
        <f t="shared" si="2"/>
        <v>2540068</v>
      </c>
      <c r="E25" s="161">
        <f t="shared" si="2"/>
        <v>766028</v>
      </c>
      <c r="F25" s="161">
        <f t="shared" si="2"/>
        <v>1942994</v>
      </c>
      <c r="G25" s="82">
        <f>SUM(B25:F25)</f>
        <v>107373204</v>
      </c>
    </row>
    <row r="26" spans="1:7" s="38" customFormat="1" ht="15" customHeight="1" x14ac:dyDescent="0.25">
      <c r="A26" s="33"/>
      <c r="B26" s="118"/>
      <c r="C26" s="118"/>
      <c r="D26" s="118"/>
      <c r="E26" s="118"/>
      <c r="F26" s="118"/>
      <c r="G26" s="82">
        <f>SUM(B26:F26)</f>
        <v>0</v>
      </c>
    </row>
    <row r="27" spans="1:7" s="38" customFormat="1" ht="18" customHeight="1" x14ac:dyDescent="0.25">
      <c r="A27" s="33" t="s">
        <v>38</v>
      </c>
      <c r="B27" s="83">
        <f>+B15+B25</f>
        <v>103525357</v>
      </c>
      <c r="C27" s="83">
        <f>+C15+C25</f>
        <v>43258</v>
      </c>
      <c r="D27" s="83">
        <f>+D15+D25</f>
        <v>2551083</v>
      </c>
      <c r="E27" s="83">
        <f>+E15+E25</f>
        <v>790417</v>
      </c>
      <c r="F27" s="83">
        <f>+F15+F25</f>
        <v>1948497</v>
      </c>
      <c r="G27" s="82">
        <f>SUM(B27:F27)</f>
        <v>108858612</v>
      </c>
    </row>
    <row r="28" spans="1:7" ht="15.75" x14ac:dyDescent="0.25">
      <c r="A28" s="30"/>
      <c r="B28" s="84"/>
      <c r="C28" s="85"/>
      <c r="D28" s="85"/>
      <c r="E28" s="86"/>
      <c r="F28" s="84"/>
      <c r="G28" s="82"/>
    </row>
    <row r="29" spans="1:7" ht="16.5" thickBot="1" x14ac:dyDescent="0.3">
      <c r="A29" s="33" t="s">
        <v>115</v>
      </c>
      <c r="B29" s="155">
        <f>+B27/$G$27</f>
        <v>0.95100750503781917</v>
      </c>
      <c r="C29" s="155">
        <f>+C27/$G$27</f>
        <v>3.9737783906338987E-4</v>
      </c>
      <c r="D29" s="155">
        <f>+D27/$G$27</f>
        <v>2.3434829391357662E-2</v>
      </c>
      <c r="E29" s="155">
        <f>+E27/$G$27</f>
        <v>7.2609505621842761E-3</v>
      </c>
      <c r="F29" s="155">
        <f>+F27/$G$27</f>
        <v>1.7899337169575522E-2</v>
      </c>
      <c r="G29" s="172">
        <f>SUM(B29:F29)</f>
        <v>0.99999999999999989</v>
      </c>
    </row>
    <row r="30" spans="1:7" x14ac:dyDescent="0.2">
      <c r="F30" s="87"/>
    </row>
    <row r="31" spans="1:7" x14ac:dyDescent="0.2">
      <c r="B31" s="98"/>
      <c r="F31" s="98"/>
    </row>
    <row r="32" spans="1:7" ht="16.5" thickBot="1" x14ac:dyDescent="0.3">
      <c r="A32" s="3" t="s">
        <v>39</v>
      </c>
      <c r="B32" s="279">
        <f>+'ANEXO-1'!B27</f>
        <v>132374558</v>
      </c>
      <c r="C32" s="279">
        <f>+'ANEXO-1'!C27</f>
        <v>576653</v>
      </c>
      <c r="D32" s="279">
        <f>+'ANEXO-1'!D27</f>
        <v>3552428</v>
      </c>
      <c r="E32" s="280">
        <f>+'ANEXO-1'!E27</f>
        <v>68795849</v>
      </c>
      <c r="F32" s="279">
        <f>+'ANEXO-1'!F27</f>
        <v>2752582</v>
      </c>
      <c r="G32" s="281">
        <f>SUM(B32:F32)</f>
        <v>208052070</v>
      </c>
    </row>
  </sheetData>
  <phoneticPr fontId="0" type="noConversion"/>
  <pageMargins left="0.5" right="0.5" top="1.5" bottom="1" header="0.511811024" footer="0.511811024"/>
  <pageSetup scale="73" orientation="portrait" horizontalDpi="360" verticalDpi="360" r:id="rId1"/>
  <headerFooter alignWithMargins="0">
    <oddHeader>&amp;R&amp;"Maiandra GD,Normal"&amp;18ANEXO 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opLeftCell="A7" zoomScale="75" workbookViewId="0">
      <selection activeCell="E36" sqref="E36"/>
    </sheetView>
  </sheetViews>
  <sheetFormatPr baseColWidth="10" defaultRowHeight="12.75" x14ac:dyDescent="0.2"/>
  <cols>
    <col min="1" max="1" width="35.140625" customWidth="1"/>
    <col min="2" max="2" width="14" bestFit="1" customWidth="1"/>
    <col min="3" max="3" width="12.28515625" customWidth="1"/>
    <col min="4" max="4" width="13.42578125" customWidth="1"/>
    <col min="5" max="5" width="13.7109375" customWidth="1"/>
    <col min="6" max="6" width="16" customWidth="1"/>
    <col min="7" max="7" width="14" bestFit="1" customWidth="1"/>
    <col min="8" max="8" width="3.42578125" customWidth="1"/>
  </cols>
  <sheetData>
    <row r="1" spans="1:7" ht="18.75" x14ac:dyDescent="0.3">
      <c r="A1" s="250" t="str">
        <f>+'ANEXO-1'!A1:G1</f>
        <v>Instituto Nacional de Fomento Cooperativo</v>
      </c>
      <c r="B1" s="215"/>
      <c r="C1" s="215"/>
      <c r="D1" s="215"/>
      <c r="E1" s="235"/>
      <c r="F1" s="235"/>
      <c r="G1" s="4"/>
    </row>
    <row r="2" spans="1:7" ht="18.75" x14ac:dyDescent="0.3">
      <c r="A2" s="252" t="str">
        <f>+'ANEXO-1.1'!A2</f>
        <v>-INFOCOOP-</v>
      </c>
      <c r="B2" s="215"/>
      <c r="C2" s="215"/>
      <c r="D2" s="215"/>
      <c r="E2" s="235"/>
      <c r="F2" s="235"/>
      <c r="G2" s="4"/>
    </row>
    <row r="3" spans="1:7" ht="15" x14ac:dyDescent="0.2">
      <c r="A3" s="218"/>
      <c r="B3" s="218"/>
      <c r="C3" s="218"/>
      <c r="D3" s="218"/>
      <c r="E3" s="238"/>
      <c r="F3" s="238"/>
      <c r="G3" s="4"/>
    </row>
    <row r="4" spans="1:7" ht="23.25" x14ac:dyDescent="0.35">
      <c r="A4" s="282" t="s">
        <v>118</v>
      </c>
      <c r="B4" s="255"/>
      <c r="C4" s="255"/>
      <c r="D4" s="255"/>
      <c r="E4" s="241"/>
      <c r="F4" s="241"/>
      <c r="G4" s="4"/>
    </row>
    <row r="5" spans="1:7" s="22" customFormat="1" ht="23.25" x14ac:dyDescent="0.35">
      <c r="A5" s="277" t="str">
        <f>+RESULTADOS!A5</f>
        <v>Del 01 de enero al 31 de diciembre del 2014</v>
      </c>
      <c r="B5" s="243"/>
      <c r="C5" s="243"/>
      <c r="D5" s="243"/>
      <c r="E5" s="243"/>
      <c r="F5" s="243"/>
      <c r="G5" s="35"/>
    </row>
    <row r="6" spans="1:7" ht="15.75" x14ac:dyDescent="0.25">
      <c r="A6" s="243"/>
      <c r="B6" s="243"/>
      <c r="C6" s="243"/>
      <c r="D6" s="243"/>
      <c r="E6" s="274"/>
      <c r="F6" s="274"/>
      <c r="G6" s="4"/>
    </row>
    <row r="7" spans="1:7" ht="15.75" x14ac:dyDescent="0.25">
      <c r="A7" s="243" t="str">
        <f>+ACTIVO!A16</f>
        <v>(Miles de colones)</v>
      </c>
      <c r="B7" s="243"/>
      <c r="C7" s="243"/>
      <c r="D7" s="243"/>
      <c r="E7" s="274"/>
      <c r="F7" s="274"/>
      <c r="G7" s="4"/>
    </row>
    <row r="8" spans="1:7" ht="15.75" x14ac:dyDescent="0.25">
      <c r="A8" s="10"/>
      <c r="B8" s="10"/>
      <c r="C8" s="10"/>
      <c r="D8" s="10"/>
      <c r="E8" s="44"/>
      <c r="F8" s="44"/>
    </row>
    <row r="9" spans="1:7" ht="19.5" x14ac:dyDescent="0.4">
      <c r="A9" s="14"/>
      <c r="B9" s="158" t="s">
        <v>110</v>
      </c>
      <c r="C9" s="158" t="s">
        <v>107</v>
      </c>
      <c r="D9" s="158" t="s">
        <v>109</v>
      </c>
      <c r="E9" s="158" t="s">
        <v>108</v>
      </c>
      <c r="F9" s="158" t="s">
        <v>123</v>
      </c>
      <c r="G9" s="90" t="s">
        <v>111</v>
      </c>
    </row>
    <row r="10" spans="1:7" ht="19.5" x14ac:dyDescent="0.4">
      <c r="A10" s="46" t="s">
        <v>42</v>
      </c>
    </row>
    <row r="11" spans="1:7" x14ac:dyDescent="0.2">
      <c r="B11" s="49"/>
      <c r="C11" s="49"/>
      <c r="D11" s="49"/>
      <c r="E11" s="49"/>
      <c r="F11" s="49"/>
      <c r="G11" s="49"/>
    </row>
    <row r="12" spans="1:7" x14ac:dyDescent="0.2">
      <c r="A12" t="s">
        <v>43</v>
      </c>
      <c r="B12" s="258">
        <v>6904801</v>
      </c>
      <c r="C12" s="258">
        <v>25395</v>
      </c>
      <c r="D12" s="258">
        <v>128080</v>
      </c>
      <c r="E12" s="258">
        <v>52111</v>
      </c>
      <c r="F12" s="258">
        <v>199511</v>
      </c>
      <c r="G12" s="49">
        <f>+SUM(B12:F12)</f>
        <v>7309898</v>
      </c>
    </row>
    <row r="13" spans="1:7" x14ac:dyDescent="0.2">
      <c r="A13" t="s">
        <v>44</v>
      </c>
      <c r="B13" s="258">
        <v>171798</v>
      </c>
      <c r="C13" s="258"/>
      <c r="D13" s="258">
        <v>1372</v>
      </c>
      <c r="E13" s="258">
        <v>549</v>
      </c>
      <c r="F13" s="258">
        <v>3257</v>
      </c>
      <c r="G13" s="49">
        <f>+SUM(B13:F13)</f>
        <v>176976</v>
      </c>
    </row>
    <row r="14" spans="1:7" x14ac:dyDescent="0.2">
      <c r="A14" t="s">
        <v>45</v>
      </c>
      <c r="B14" s="258">
        <v>210765</v>
      </c>
      <c r="C14" s="258">
        <v>7</v>
      </c>
      <c r="D14" s="258">
        <v>3728</v>
      </c>
      <c r="E14" s="258">
        <v>1689</v>
      </c>
      <c r="F14" s="258"/>
      <c r="G14" s="49">
        <f>+SUM(B14:F14)</f>
        <v>216189</v>
      </c>
    </row>
    <row r="15" spans="1:7" x14ac:dyDescent="0.2">
      <c r="B15" s="50"/>
      <c r="C15" s="50"/>
      <c r="D15" s="50"/>
      <c r="E15" s="50"/>
      <c r="F15" s="50"/>
      <c r="G15" s="50" t="s">
        <v>20</v>
      </c>
    </row>
    <row r="16" spans="1:7" s="1" customFormat="1" x14ac:dyDescent="0.2">
      <c r="A16" s="47" t="s">
        <v>46</v>
      </c>
      <c r="B16" s="51">
        <f t="shared" ref="B16:E16" si="0">SUM(B12:B14)</f>
        <v>7287364</v>
      </c>
      <c r="C16" s="51">
        <f t="shared" si="0"/>
        <v>25402</v>
      </c>
      <c r="D16" s="51">
        <f t="shared" si="0"/>
        <v>133180</v>
      </c>
      <c r="E16" s="51">
        <f t="shared" si="0"/>
        <v>54349</v>
      </c>
      <c r="F16" s="51">
        <f>SUM(F12:F14)</f>
        <v>202768</v>
      </c>
      <c r="G16" s="50">
        <f>+SUM(B16:F16)</f>
        <v>7703063</v>
      </c>
    </row>
    <row r="17" spans="1:9" x14ac:dyDescent="0.2">
      <c r="B17" s="49"/>
      <c r="C17" s="49"/>
      <c r="D17" s="49"/>
      <c r="E17" s="49"/>
      <c r="F17" s="49"/>
      <c r="G17" s="49"/>
    </row>
    <row r="18" spans="1:9" ht="19.5" x14ac:dyDescent="0.4">
      <c r="A18" s="46" t="s">
        <v>47</v>
      </c>
      <c r="B18" s="49"/>
      <c r="C18" s="49"/>
      <c r="D18" s="49"/>
      <c r="E18" s="49"/>
      <c r="F18" s="49"/>
      <c r="G18" s="49"/>
    </row>
    <row r="19" spans="1:9" x14ac:dyDescent="0.2">
      <c r="B19" s="49"/>
      <c r="C19" s="49"/>
      <c r="D19" s="49"/>
      <c r="E19" s="49"/>
      <c r="F19" s="49"/>
      <c r="G19" s="49"/>
    </row>
    <row r="20" spans="1:9" x14ac:dyDescent="0.2">
      <c r="A20" t="s">
        <v>116</v>
      </c>
      <c r="B20" s="258">
        <v>3676246</v>
      </c>
      <c r="C20" s="258"/>
      <c r="D20" s="258"/>
      <c r="E20" s="258"/>
      <c r="F20" s="258"/>
      <c r="G20" s="49">
        <f t="shared" ref="G20:G27" si="1">+SUM(B20:F20)</f>
        <v>3676246</v>
      </c>
    </row>
    <row r="21" spans="1:9" x14ac:dyDescent="0.2">
      <c r="A21" t="s">
        <v>49</v>
      </c>
      <c r="B21" s="258">
        <v>3102108</v>
      </c>
      <c r="C21" s="258">
        <v>36161</v>
      </c>
      <c r="D21" s="258">
        <v>85114</v>
      </c>
      <c r="E21" s="258">
        <v>23028</v>
      </c>
      <c r="F21" s="258">
        <v>55219</v>
      </c>
      <c r="G21" s="49">
        <f t="shared" si="1"/>
        <v>3301630</v>
      </c>
      <c r="I21" s="49" t="s">
        <v>20</v>
      </c>
    </row>
    <row r="22" spans="1:9" x14ac:dyDescent="0.2">
      <c r="A22" t="s">
        <v>50</v>
      </c>
      <c r="B22" s="283">
        <v>565190</v>
      </c>
      <c r="C22" s="258"/>
      <c r="D22" s="258">
        <v>160917</v>
      </c>
      <c r="E22" s="258">
        <v>1883</v>
      </c>
      <c r="F22" s="258">
        <v>12830</v>
      </c>
      <c r="G22" s="49">
        <f t="shared" si="1"/>
        <v>740820</v>
      </c>
    </row>
    <row r="23" spans="1:9" x14ac:dyDescent="0.2">
      <c r="A23" t="s">
        <v>117</v>
      </c>
      <c r="B23" s="261"/>
      <c r="C23" s="261"/>
      <c r="D23" s="261"/>
      <c r="E23" s="261"/>
      <c r="F23" s="261"/>
      <c r="G23" s="49">
        <f t="shared" si="1"/>
        <v>0</v>
      </c>
    </row>
    <row r="24" spans="1:9" x14ac:dyDescent="0.2">
      <c r="A24" t="s">
        <v>52</v>
      </c>
      <c r="B24" s="258"/>
      <c r="C24" s="258"/>
      <c r="D24" s="258"/>
      <c r="E24" s="258"/>
      <c r="F24" s="258"/>
      <c r="G24" s="49">
        <f t="shared" si="1"/>
        <v>0</v>
      </c>
    </row>
    <row r="25" spans="1:9" x14ac:dyDescent="0.2">
      <c r="A25" t="s">
        <v>53</v>
      </c>
      <c r="B25" s="258">
        <v>128041</v>
      </c>
      <c r="C25" s="258"/>
      <c r="D25" s="258"/>
      <c r="E25" s="258"/>
      <c r="F25" s="258"/>
      <c r="G25" s="49">
        <f t="shared" si="1"/>
        <v>128041</v>
      </c>
    </row>
    <row r="26" spans="1:9" x14ac:dyDescent="0.2">
      <c r="A26" t="s">
        <v>54</v>
      </c>
      <c r="B26" s="284">
        <v>7763</v>
      </c>
      <c r="C26" s="284"/>
      <c r="D26" s="284"/>
      <c r="E26" s="284"/>
      <c r="F26" s="284"/>
      <c r="G26" s="50">
        <f t="shared" si="1"/>
        <v>7763</v>
      </c>
    </row>
    <row r="27" spans="1:9" s="1" customFormat="1" x14ac:dyDescent="0.2">
      <c r="A27" s="47" t="s">
        <v>55</v>
      </c>
      <c r="B27" s="51">
        <f t="shared" ref="B27:F27" si="2">SUM(B20:B26)</f>
        <v>7479348</v>
      </c>
      <c r="C27" s="51">
        <f t="shared" si="2"/>
        <v>36161</v>
      </c>
      <c r="D27" s="51">
        <f t="shared" si="2"/>
        <v>246031</v>
      </c>
      <c r="E27" s="51">
        <f t="shared" si="2"/>
        <v>24911</v>
      </c>
      <c r="F27" s="51">
        <f t="shared" si="2"/>
        <v>68049</v>
      </c>
      <c r="G27" s="196">
        <f t="shared" si="1"/>
        <v>7854500</v>
      </c>
    </row>
    <row r="28" spans="1:9" s="1" customFormat="1" x14ac:dyDescent="0.2">
      <c r="A28" s="47" t="s">
        <v>56</v>
      </c>
      <c r="B28" s="51">
        <f t="shared" ref="B28:G28" si="3">+B16-B27</f>
        <v>-191984</v>
      </c>
      <c r="C28" s="51">
        <f t="shared" si="3"/>
        <v>-10759</v>
      </c>
      <c r="D28" s="51">
        <f t="shared" si="3"/>
        <v>-112851</v>
      </c>
      <c r="E28" s="51">
        <f t="shared" si="3"/>
        <v>29438</v>
      </c>
      <c r="F28" s="51">
        <f t="shared" si="3"/>
        <v>134719</v>
      </c>
      <c r="G28" s="51">
        <f t="shared" si="3"/>
        <v>-151437</v>
      </c>
    </row>
    <row r="29" spans="1:9" x14ac:dyDescent="0.2">
      <c r="B29" s="49"/>
      <c r="C29" s="49"/>
      <c r="D29" s="49"/>
      <c r="E29" s="49"/>
      <c r="F29" s="49"/>
      <c r="G29" s="49"/>
    </row>
    <row r="30" spans="1:9" ht="19.5" x14ac:dyDescent="0.4">
      <c r="A30" s="46" t="s">
        <v>45</v>
      </c>
      <c r="B30" s="49"/>
      <c r="C30" s="49"/>
      <c r="D30" s="49"/>
      <c r="E30" s="49"/>
      <c r="F30" s="49"/>
      <c r="G30" s="49"/>
    </row>
    <row r="31" spans="1:9" x14ac:dyDescent="0.2">
      <c r="B31" s="49"/>
      <c r="C31" s="49"/>
      <c r="D31" s="49"/>
      <c r="E31" s="49"/>
      <c r="F31" s="49"/>
      <c r="G31" s="49"/>
    </row>
    <row r="32" spans="1:9" x14ac:dyDescent="0.2">
      <c r="A32" t="s">
        <v>187</v>
      </c>
      <c r="B32" s="258">
        <v>478579</v>
      </c>
      <c r="C32" s="258"/>
      <c r="D32" s="258"/>
      <c r="E32" s="258"/>
      <c r="F32" s="258"/>
      <c r="G32" s="49">
        <f>SUM(B32:F32)</f>
        <v>478579</v>
      </c>
    </row>
    <row r="33" spans="1:7" x14ac:dyDescent="0.2">
      <c r="A33" t="s">
        <v>200</v>
      </c>
      <c r="B33" s="258"/>
      <c r="C33" s="258"/>
      <c r="D33" s="258"/>
      <c r="E33" s="258"/>
      <c r="F33" s="258"/>
      <c r="G33" s="49"/>
    </row>
    <row r="34" spans="1:7" x14ac:dyDescent="0.2">
      <c r="A34" t="s">
        <v>198</v>
      </c>
      <c r="B34" s="258">
        <v>26172</v>
      </c>
      <c r="C34" s="258">
        <v>36999</v>
      </c>
      <c r="D34" s="258">
        <v>20198</v>
      </c>
      <c r="E34" s="258">
        <v>1541</v>
      </c>
      <c r="F34" s="258">
        <v>2620</v>
      </c>
      <c r="G34" s="49">
        <f>SUM(B34:F34)</f>
        <v>87530</v>
      </c>
    </row>
    <row r="35" spans="1:7" x14ac:dyDescent="0.2">
      <c r="A35" t="s">
        <v>122</v>
      </c>
      <c r="B35" s="111">
        <v>441010</v>
      </c>
      <c r="C35" s="111"/>
      <c r="D35" s="111"/>
      <c r="E35" s="111">
        <v>26</v>
      </c>
      <c r="F35" s="111">
        <v>652</v>
      </c>
      <c r="G35" s="49">
        <f>+SUM(B35:F35)</f>
        <v>441688</v>
      </c>
    </row>
    <row r="36" spans="1:7" s="1" customFormat="1" x14ac:dyDescent="0.2">
      <c r="A36" s="47" t="s">
        <v>57</v>
      </c>
      <c r="B36" s="51">
        <f>+B32+B33+B34+B35</f>
        <v>945761</v>
      </c>
      <c r="C36" s="51">
        <f>+C32+C34+C35</f>
        <v>36999</v>
      </c>
      <c r="D36" s="51">
        <f>+D32+D34+D35</f>
        <v>20198</v>
      </c>
      <c r="E36" s="51">
        <f t="shared" ref="E36:F36" si="4">+E32+E34+E35</f>
        <v>1567</v>
      </c>
      <c r="F36" s="51">
        <f t="shared" si="4"/>
        <v>3272</v>
      </c>
      <c r="G36" s="51">
        <f>+G32+G34+G35</f>
        <v>1007797</v>
      </c>
    </row>
    <row r="37" spans="1:7" s="1" customFormat="1" x14ac:dyDescent="0.2">
      <c r="A37" s="47" t="s">
        <v>58</v>
      </c>
      <c r="B37" s="51">
        <f t="shared" ref="B37:G37" si="5">+B28+B36</f>
        <v>753777</v>
      </c>
      <c r="C37" s="51">
        <f t="shared" si="5"/>
        <v>26240</v>
      </c>
      <c r="D37" s="51">
        <f t="shared" si="5"/>
        <v>-92653</v>
      </c>
      <c r="E37" s="51">
        <f t="shared" si="5"/>
        <v>31005</v>
      </c>
      <c r="F37" s="51">
        <f t="shared" si="5"/>
        <v>137991</v>
      </c>
      <c r="G37" s="51">
        <f t="shared" si="5"/>
        <v>856360</v>
      </c>
    </row>
    <row r="38" spans="1:7" x14ac:dyDescent="0.2">
      <c r="B38" s="49"/>
      <c r="C38" s="49"/>
      <c r="D38" s="49"/>
      <c r="E38" s="49"/>
      <c r="F38" s="49"/>
      <c r="G38" s="49"/>
    </row>
    <row r="39" spans="1:7" x14ac:dyDescent="0.2">
      <c r="B39" s="49" t="s">
        <v>20</v>
      </c>
      <c r="C39" s="49"/>
      <c r="D39" s="49"/>
      <c r="E39" s="49"/>
      <c r="F39" s="49"/>
      <c r="G39" s="49"/>
    </row>
    <row r="40" spans="1:7" x14ac:dyDescent="0.2">
      <c r="B40" s="49"/>
      <c r="C40" s="49"/>
      <c r="D40" s="49"/>
      <c r="E40" s="49"/>
      <c r="F40" s="49"/>
      <c r="G40" s="49"/>
    </row>
    <row r="41" spans="1:7" x14ac:dyDescent="0.2">
      <c r="B41" s="49"/>
      <c r="C41" s="49"/>
      <c r="D41" s="49"/>
      <c r="E41" s="49"/>
      <c r="F41" s="49"/>
      <c r="G41" s="49"/>
    </row>
    <row r="42" spans="1:7" x14ac:dyDescent="0.2">
      <c r="B42" s="49"/>
      <c r="C42" s="49"/>
      <c r="D42" s="49"/>
      <c r="E42" s="49"/>
      <c r="F42" s="49"/>
      <c r="G42" s="49"/>
    </row>
    <row r="43" spans="1:7" x14ac:dyDescent="0.2">
      <c r="B43" s="49"/>
      <c r="C43" s="49"/>
      <c r="D43" s="49"/>
      <c r="E43" s="49"/>
      <c r="F43" s="49"/>
      <c r="G43" s="49"/>
    </row>
    <row r="44" spans="1:7" x14ac:dyDescent="0.2">
      <c r="B44" s="49"/>
      <c r="C44" s="49"/>
      <c r="D44" s="49"/>
      <c r="E44" s="49"/>
      <c r="F44" s="49"/>
      <c r="G44" s="49"/>
    </row>
    <row r="45" spans="1:7" x14ac:dyDescent="0.2">
      <c r="B45" s="49"/>
      <c r="C45" s="49"/>
      <c r="D45" s="49"/>
      <c r="E45" s="49"/>
      <c r="F45" s="49"/>
      <c r="G45" s="49"/>
    </row>
    <row r="46" spans="1:7" x14ac:dyDescent="0.2">
      <c r="B46" s="49"/>
      <c r="C46" s="49"/>
      <c r="D46" s="49"/>
      <c r="E46" s="49"/>
      <c r="F46" s="49"/>
      <c r="G46" s="49"/>
    </row>
    <row r="47" spans="1:7" x14ac:dyDescent="0.2">
      <c r="B47" s="49"/>
      <c r="C47" s="49"/>
      <c r="D47" s="49"/>
      <c r="E47" s="49"/>
      <c r="F47" s="49"/>
      <c r="G47" s="49"/>
    </row>
    <row r="48" spans="1:7" x14ac:dyDescent="0.2">
      <c r="B48" s="49"/>
      <c r="C48" s="49"/>
      <c r="D48" s="49"/>
      <c r="E48" s="49"/>
      <c r="F48" s="49"/>
      <c r="G48" s="49"/>
    </row>
    <row r="49" spans="2:7" x14ac:dyDescent="0.2">
      <c r="B49" s="49"/>
      <c r="C49" s="49"/>
      <c r="D49" s="49"/>
      <c r="E49" s="49"/>
      <c r="F49" s="49"/>
      <c r="G49" s="49"/>
    </row>
    <row r="50" spans="2:7" x14ac:dyDescent="0.2">
      <c r="B50" s="49"/>
      <c r="C50" s="49"/>
      <c r="D50" s="49"/>
      <c r="E50" s="49"/>
      <c r="F50" s="49"/>
      <c r="G50" s="49"/>
    </row>
    <row r="51" spans="2:7" x14ac:dyDescent="0.2">
      <c r="B51" s="49"/>
      <c r="C51" s="49"/>
      <c r="D51" s="49"/>
      <c r="E51" s="49"/>
      <c r="F51" s="49"/>
      <c r="G51" s="49"/>
    </row>
    <row r="52" spans="2:7" x14ac:dyDescent="0.2">
      <c r="B52" s="49"/>
      <c r="C52" s="49"/>
      <c r="D52" s="49"/>
      <c r="E52" s="49"/>
      <c r="F52" s="49"/>
      <c r="G52" s="49"/>
    </row>
    <row r="53" spans="2:7" x14ac:dyDescent="0.2">
      <c r="B53" s="49"/>
      <c r="C53" s="49"/>
      <c r="D53" s="49"/>
      <c r="E53" s="49"/>
      <c r="F53" s="49"/>
      <c r="G53" s="49"/>
    </row>
    <row r="54" spans="2:7" x14ac:dyDescent="0.2">
      <c r="B54" s="49"/>
      <c r="C54" s="49"/>
      <c r="D54" s="49"/>
      <c r="E54" s="49"/>
      <c r="F54" s="49"/>
      <c r="G54" s="49"/>
    </row>
    <row r="55" spans="2:7" x14ac:dyDescent="0.2">
      <c r="B55" s="49"/>
      <c r="C55" s="49"/>
      <c r="D55" s="49"/>
      <c r="E55" s="49"/>
      <c r="F55" s="49"/>
      <c r="G55" s="49"/>
    </row>
    <row r="56" spans="2:7" x14ac:dyDescent="0.2">
      <c r="B56" s="49"/>
      <c r="C56" s="49"/>
      <c r="D56" s="49"/>
      <c r="E56" s="49"/>
      <c r="F56" s="49"/>
      <c r="G56" s="49"/>
    </row>
    <row r="57" spans="2:7" x14ac:dyDescent="0.2">
      <c r="B57" s="49"/>
      <c r="C57" s="49"/>
      <c r="D57" s="49"/>
      <c r="E57" s="49"/>
      <c r="F57" s="49"/>
      <c r="G57" s="49"/>
    </row>
    <row r="58" spans="2:7" x14ac:dyDescent="0.2">
      <c r="B58" s="49"/>
      <c r="C58" s="49"/>
      <c r="D58" s="49"/>
      <c r="E58" s="49"/>
      <c r="F58" s="49"/>
      <c r="G58" s="49"/>
    </row>
    <row r="59" spans="2:7" x14ac:dyDescent="0.2">
      <c r="B59" s="49"/>
      <c r="C59" s="49"/>
      <c r="D59" s="49"/>
      <c r="E59" s="49"/>
      <c r="F59" s="49"/>
      <c r="G59" s="49"/>
    </row>
    <row r="60" spans="2:7" x14ac:dyDescent="0.2">
      <c r="B60" s="49"/>
      <c r="C60" s="49"/>
      <c r="D60" s="49"/>
      <c r="E60" s="49"/>
      <c r="F60" s="49"/>
      <c r="G60" s="49"/>
    </row>
    <row r="61" spans="2:7" x14ac:dyDescent="0.2">
      <c r="B61" s="49"/>
      <c r="C61" s="49"/>
      <c r="D61" s="49"/>
      <c r="E61" s="49"/>
      <c r="F61" s="49"/>
      <c r="G61" s="49"/>
    </row>
    <row r="62" spans="2:7" x14ac:dyDescent="0.2">
      <c r="B62" s="49"/>
      <c r="C62" s="49"/>
      <c r="D62" s="49"/>
      <c r="E62" s="49"/>
      <c r="F62" s="49"/>
      <c r="G62" s="49"/>
    </row>
    <row r="63" spans="2:7" x14ac:dyDescent="0.2">
      <c r="B63" s="49"/>
      <c r="C63" s="49"/>
      <c r="D63" s="49"/>
      <c r="E63" s="49"/>
      <c r="F63" s="49"/>
      <c r="G63" s="49"/>
    </row>
    <row r="64" spans="2:7" x14ac:dyDescent="0.2">
      <c r="B64" s="49"/>
      <c r="C64" s="49"/>
      <c r="D64" s="49"/>
      <c r="E64" s="49"/>
      <c r="F64" s="49"/>
      <c r="G64" s="49"/>
    </row>
    <row r="65" spans="2:7" x14ac:dyDescent="0.2">
      <c r="B65" s="49"/>
      <c r="C65" s="49"/>
      <c r="D65" s="49"/>
      <c r="E65" s="49"/>
      <c r="F65" s="49"/>
      <c r="G65" s="49"/>
    </row>
    <row r="66" spans="2:7" x14ac:dyDescent="0.2">
      <c r="B66" s="49"/>
      <c r="C66" s="49"/>
      <c r="D66" s="49"/>
      <c r="E66" s="49"/>
      <c r="F66" s="49"/>
      <c r="G66" s="49"/>
    </row>
    <row r="67" spans="2:7" x14ac:dyDescent="0.2">
      <c r="B67" s="49"/>
      <c r="C67" s="49"/>
      <c r="D67" s="49"/>
      <c r="E67" s="49"/>
      <c r="F67" s="49"/>
      <c r="G67" s="49"/>
    </row>
    <row r="68" spans="2:7" x14ac:dyDescent="0.2">
      <c r="B68" s="49"/>
      <c r="C68" s="49"/>
      <c r="D68" s="49"/>
      <c r="E68" s="49"/>
      <c r="F68" s="49"/>
      <c r="G68" s="49"/>
    </row>
    <row r="69" spans="2:7" x14ac:dyDescent="0.2">
      <c r="B69" s="49"/>
      <c r="C69" s="49"/>
      <c r="D69" s="49"/>
      <c r="E69" s="49"/>
      <c r="F69" s="49"/>
      <c r="G69" s="49"/>
    </row>
    <row r="70" spans="2:7" x14ac:dyDescent="0.2">
      <c r="B70" s="49"/>
      <c r="C70" s="49"/>
      <c r="D70" s="49"/>
      <c r="E70" s="49"/>
      <c r="F70" s="49"/>
      <c r="G70" s="49"/>
    </row>
    <row r="71" spans="2:7" x14ac:dyDescent="0.2">
      <c r="B71" s="49"/>
      <c r="C71" s="49"/>
      <c r="D71" s="49"/>
      <c r="E71" s="49"/>
      <c r="F71" s="49"/>
      <c r="G71" s="49"/>
    </row>
    <row r="72" spans="2:7" x14ac:dyDescent="0.2">
      <c r="B72" s="49"/>
      <c r="C72" s="49"/>
      <c r="D72" s="49"/>
      <c r="E72" s="49"/>
      <c r="F72" s="49"/>
      <c r="G72" s="49"/>
    </row>
    <row r="73" spans="2:7" x14ac:dyDescent="0.2">
      <c r="B73" s="49"/>
      <c r="C73" s="49"/>
      <c r="D73" s="49"/>
      <c r="E73" s="49"/>
      <c r="F73" s="49"/>
      <c r="G73" s="49"/>
    </row>
    <row r="74" spans="2:7" x14ac:dyDescent="0.2">
      <c r="B74" s="49"/>
      <c r="C74" s="49"/>
      <c r="D74" s="49"/>
      <c r="E74" s="49"/>
      <c r="F74" s="49"/>
      <c r="G74" s="49"/>
    </row>
    <row r="75" spans="2:7" x14ac:dyDescent="0.2">
      <c r="B75" s="49"/>
      <c r="C75" s="49"/>
      <c r="D75" s="49"/>
      <c r="E75" s="49"/>
      <c r="F75" s="49"/>
      <c r="G75" s="49"/>
    </row>
    <row r="76" spans="2:7" x14ac:dyDescent="0.2">
      <c r="B76" s="49"/>
      <c r="C76" s="49"/>
      <c r="D76" s="49"/>
      <c r="E76" s="49"/>
      <c r="F76" s="49"/>
      <c r="G76" s="49"/>
    </row>
    <row r="77" spans="2:7" x14ac:dyDescent="0.2">
      <c r="B77" s="49"/>
      <c r="C77" s="49"/>
      <c r="D77" s="49"/>
      <c r="E77" s="49"/>
      <c r="F77" s="49"/>
      <c r="G77" s="49"/>
    </row>
    <row r="78" spans="2:7" x14ac:dyDescent="0.2">
      <c r="B78" s="49"/>
      <c r="C78" s="49"/>
      <c r="D78" s="49"/>
      <c r="E78" s="49"/>
      <c r="F78" s="49"/>
      <c r="G78" s="49"/>
    </row>
  </sheetData>
  <phoneticPr fontId="0" type="noConversion"/>
  <pageMargins left="0.5" right="0.5" top="1.08" bottom="1" header="0.511811024" footer="0.511811024"/>
  <pageSetup scale="80" orientation="portrait" horizontalDpi="360" verticalDpi="360" r:id="rId1"/>
  <headerFooter alignWithMargins="0">
    <oddHeader>&amp;R&amp;"Maiandra GD,Normal"&amp;18ANEXO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75" workbookViewId="0">
      <selection activeCell="C19" sqref="C19"/>
    </sheetView>
  </sheetViews>
  <sheetFormatPr baseColWidth="10" defaultRowHeight="12.75" x14ac:dyDescent="0.2"/>
  <cols>
    <col min="1" max="1" width="46.5703125" style="31" customWidth="1"/>
    <col min="2" max="2" width="9.140625" style="31" customWidth="1"/>
    <col min="3" max="3" width="21.85546875" style="73" customWidth="1"/>
    <col min="4" max="4" width="20.7109375" style="73" customWidth="1"/>
    <col min="5" max="5" width="21.85546875" style="74" customWidth="1"/>
    <col min="6" max="6" width="11.42578125" style="92"/>
    <col min="7" max="16384" width="11.42578125" style="22"/>
  </cols>
  <sheetData>
    <row r="1" spans="1:6" s="32" customFormat="1" ht="22.5" customHeight="1" x14ac:dyDescent="0.3">
      <c r="A1" s="234" t="s">
        <v>0</v>
      </c>
      <c r="B1" s="235"/>
      <c r="C1" s="236"/>
      <c r="D1" s="236"/>
      <c r="E1" s="236"/>
      <c r="F1" s="148"/>
    </row>
    <row r="2" spans="1:6" s="32" customFormat="1" ht="22.5" customHeight="1" x14ac:dyDescent="0.3">
      <c r="A2" s="237" t="s">
        <v>1</v>
      </c>
      <c r="B2" s="235"/>
      <c r="C2" s="236"/>
      <c r="D2" s="236"/>
      <c r="E2" s="236"/>
      <c r="F2" s="148"/>
    </row>
    <row r="3" spans="1:6" s="32" customFormat="1" ht="21" customHeight="1" x14ac:dyDescent="0.2">
      <c r="A3" s="238"/>
      <c r="B3" s="238"/>
      <c r="C3" s="239"/>
      <c r="D3" s="239"/>
      <c r="E3" s="239"/>
      <c r="F3" s="148"/>
    </row>
    <row r="4" spans="1:6" s="32" customFormat="1" ht="22.5" customHeight="1" x14ac:dyDescent="0.35">
      <c r="A4" s="240" t="str">
        <f>+ACTIVO!A13</f>
        <v>Balance de Situación</v>
      </c>
      <c r="B4" s="241"/>
      <c r="C4" s="242"/>
      <c r="D4" s="242"/>
      <c r="E4" s="242"/>
      <c r="F4" s="148"/>
    </row>
    <row r="5" spans="1:6" ht="22.5" customHeight="1" x14ac:dyDescent="0.35">
      <c r="A5" s="240" t="str">
        <f>+ACTIVO!A14</f>
        <v>Al 31 de diciembre de 2014</v>
      </c>
      <c r="B5" s="243"/>
      <c r="C5" s="244"/>
      <c r="D5" s="244"/>
      <c r="E5" s="245"/>
    </row>
    <row r="6" spans="1:6" ht="22.5" customHeight="1" x14ac:dyDescent="0.35">
      <c r="A6" s="240" t="str">
        <f>+ACTIVO!A15</f>
        <v>(con cifras comparativas al  31 de diciembre de 2013)</v>
      </c>
      <c r="B6" s="243"/>
      <c r="C6" s="244"/>
      <c r="D6" s="244"/>
      <c r="E6" s="245"/>
    </row>
    <row r="7" spans="1:6" ht="20.25" customHeight="1" x14ac:dyDescent="0.35">
      <c r="A7" s="240" t="str">
        <f>+ACTIVO!A16</f>
        <v>(Miles de colones)</v>
      </c>
      <c r="B7" s="243"/>
      <c r="C7" s="244"/>
      <c r="D7" s="244"/>
      <c r="E7" s="245"/>
    </row>
    <row r="8" spans="1:6" ht="22.5" customHeight="1" x14ac:dyDescent="0.4">
      <c r="A8" s="24"/>
      <c r="B8" s="24"/>
      <c r="C8" s="70"/>
      <c r="D8" s="70"/>
      <c r="E8" s="131" t="s">
        <v>4</v>
      </c>
      <c r="F8" s="149"/>
    </row>
    <row r="9" spans="1:6" ht="22.5" customHeight="1" x14ac:dyDescent="0.4">
      <c r="A9" s="25" t="s">
        <v>22</v>
      </c>
      <c r="B9" s="26" t="s">
        <v>6</v>
      </c>
      <c r="C9" s="246">
        <f>+ACTIVO!C18</f>
        <v>2014</v>
      </c>
      <c r="D9" s="246">
        <f>+ACTIVO!D18</f>
        <v>2013</v>
      </c>
      <c r="E9" s="55" t="s">
        <v>7</v>
      </c>
      <c r="F9" s="135" t="s">
        <v>8</v>
      </c>
    </row>
    <row r="10" spans="1:6" ht="22.5" customHeight="1" x14ac:dyDescent="0.4">
      <c r="A10" s="25" t="s">
        <v>23</v>
      </c>
      <c r="B10" s="27"/>
      <c r="C10" s="247"/>
      <c r="D10" s="247"/>
      <c r="E10" s="56"/>
    </row>
    <row r="11" spans="1:6" ht="22.5" customHeight="1" x14ac:dyDescent="0.2">
      <c r="A11" s="28" t="s">
        <v>24</v>
      </c>
      <c r="B11" s="29">
        <v>7</v>
      </c>
      <c r="C11" s="247">
        <v>456138</v>
      </c>
      <c r="D11" s="247">
        <v>489120</v>
      </c>
      <c r="E11" s="99">
        <f>C11-D11</f>
        <v>-32982</v>
      </c>
      <c r="F11" s="206">
        <f>+E11/D11</f>
        <v>-6.7431305201177627E-2</v>
      </c>
    </row>
    <row r="12" spans="1:6" ht="22.5" customHeight="1" x14ac:dyDescent="0.2">
      <c r="A12" s="28" t="s">
        <v>25</v>
      </c>
      <c r="B12" s="29">
        <v>8</v>
      </c>
      <c r="C12" s="247">
        <v>1029270</v>
      </c>
      <c r="D12" s="247">
        <v>845908</v>
      </c>
      <c r="E12" s="247">
        <f t="shared" ref="E12:E23" si="0">C12-D12</f>
        <v>183362</v>
      </c>
      <c r="F12" s="286">
        <f t="shared" ref="F12:F23" si="1">+E12/D12</f>
        <v>0.21676352511147784</v>
      </c>
    </row>
    <row r="13" spans="1:6" s="38" customFormat="1" ht="22.5" customHeight="1" x14ac:dyDescent="0.25">
      <c r="A13" s="36" t="s">
        <v>29</v>
      </c>
      <c r="B13" s="37"/>
      <c r="C13" s="71">
        <f>SUM(C11:C12)</f>
        <v>1485408</v>
      </c>
      <c r="D13" s="71">
        <f>SUM(D11:D12)</f>
        <v>1335028</v>
      </c>
      <c r="E13" s="99">
        <f t="shared" si="0"/>
        <v>150380</v>
      </c>
      <c r="F13" s="286">
        <f t="shared" si="1"/>
        <v>0.1126418322312341</v>
      </c>
    </row>
    <row r="14" spans="1:6" s="38" customFormat="1" ht="22.5" customHeight="1" x14ac:dyDescent="0.25">
      <c r="A14" s="36"/>
      <c r="B14" s="37"/>
      <c r="C14" s="71"/>
      <c r="D14" s="71"/>
      <c r="E14" s="99"/>
      <c r="F14" s="92"/>
    </row>
    <row r="15" spans="1:6" s="38" customFormat="1" ht="22.5" customHeight="1" x14ac:dyDescent="0.25">
      <c r="A15" s="36"/>
      <c r="B15" s="37"/>
      <c r="C15" s="71"/>
      <c r="D15" s="71"/>
      <c r="E15" s="99"/>
      <c r="F15" s="92"/>
    </row>
    <row r="16" spans="1:6" ht="22.5" customHeight="1" x14ac:dyDescent="0.4">
      <c r="A16" s="25" t="s">
        <v>30</v>
      </c>
      <c r="B16" s="29"/>
      <c r="C16" s="16"/>
      <c r="D16" s="16"/>
      <c r="E16" s="99"/>
    </row>
    <row r="17" spans="1:6" ht="22.5" customHeight="1" x14ac:dyDescent="0.2">
      <c r="A17" s="28" t="s">
        <v>31</v>
      </c>
      <c r="B17" s="29">
        <v>9</v>
      </c>
      <c r="C17" s="247">
        <v>85389527</v>
      </c>
      <c r="D17" s="247">
        <v>79479213</v>
      </c>
      <c r="E17" s="247">
        <f t="shared" si="0"/>
        <v>5910314</v>
      </c>
      <c r="F17" s="286">
        <f t="shared" si="1"/>
        <v>7.4363016151153885E-2</v>
      </c>
    </row>
    <row r="18" spans="1:6" s="32" customFormat="1" ht="22.5" customHeight="1" x14ac:dyDescent="0.2">
      <c r="A18" s="21" t="s">
        <v>32</v>
      </c>
      <c r="B18" s="17">
        <v>10</v>
      </c>
      <c r="C18" s="248">
        <v>20343962</v>
      </c>
      <c r="D18" s="248">
        <v>19085638</v>
      </c>
      <c r="E18" s="247">
        <f t="shared" si="0"/>
        <v>1258324</v>
      </c>
      <c r="F18" s="286">
        <f t="shared" si="1"/>
        <v>6.5930413224855253E-2</v>
      </c>
    </row>
    <row r="19" spans="1:6" ht="22.5" customHeight="1" x14ac:dyDescent="0.2">
      <c r="A19" s="28" t="s">
        <v>33</v>
      </c>
      <c r="B19" s="29"/>
      <c r="C19" s="247">
        <v>70242</v>
      </c>
      <c r="D19" s="247">
        <v>86398</v>
      </c>
      <c r="E19" s="247">
        <f t="shared" si="0"/>
        <v>-16156</v>
      </c>
      <c r="F19" s="206">
        <f t="shared" si="1"/>
        <v>-0.18699506933030857</v>
      </c>
    </row>
    <row r="20" spans="1:6" ht="22.5" customHeight="1" x14ac:dyDescent="0.2">
      <c r="A20" s="28" t="s">
        <v>34</v>
      </c>
      <c r="B20" s="29"/>
      <c r="C20" s="247">
        <v>1251912</v>
      </c>
      <c r="D20" s="247">
        <v>1251912</v>
      </c>
      <c r="E20" s="247">
        <f t="shared" si="0"/>
        <v>0</v>
      </c>
      <c r="F20" s="286">
        <f t="shared" si="1"/>
        <v>0</v>
      </c>
    </row>
    <row r="21" spans="1:6" ht="22.5" customHeight="1" x14ac:dyDescent="0.2">
      <c r="A21" s="28" t="s">
        <v>35</v>
      </c>
      <c r="B21" s="29">
        <v>11</v>
      </c>
      <c r="C21" s="249">
        <v>105065</v>
      </c>
      <c r="D21" s="249">
        <v>89220</v>
      </c>
      <c r="E21" s="99">
        <f t="shared" si="0"/>
        <v>15845</v>
      </c>
      <c r="F21" s="286">
        <f t="shared" si="1"/>
        <v>0.17759470970634386</v>
      </c>
    </row>
    <row r="22" spans="1:6" ht="22.5" customHeight="1" x14ac:dyDescent="0.2">
      <c r="A22" s="28" t="s">
        <v>167</v>
      </c>
      <c r="B22" s="29"/>
      <c r="C22" s="100">
        <v>-643863</v>
      </c>
      <c r="D22" s="100">
        <v>-760974</v>
      </c>
      <c r="E22" s="287">
        <f t="shared" si="0"/>
        <v>117111</v>
      </c>
      <c r="F22" s="206">
        <f t="shared" si="1"/>
        <v>-0.15389619093425005</v>
      </c>
    </row>
    <row r="23" spans="1:6" s="32" customFormat="1" ht="22.5" customHeight="1" x14ac:dyDescent="0.2">
      <c r="A23" s="21" t="s">
        <v>36</v>
      </c>
      <c r="B23" s="17"/>
      <c r="C23" s="176">
        <f>+RESULTADOS!C38</f>
        <v>856360</v>
      </c>
      <c r="D23" s="176">
        <f>+RESULTADOS!D38</f>
        <v>1391278</v>
      </c>
      <c r="E23" s="247">
        <f t="shared" si="0"/>
        <v>-534918</v>
      </c>
      <c r="F23" s="206">
        <f t="shared" si="1"/>
        <v>-0.38447959358230349</v>
      </c>
    </row>
    <row r="24" spans="1:6" s="38" customFormat="1" ht="15" customHeight="1" x14ac:dyDescent="0.25">
      <c r="A24" s="33" t="s">
        <v>37</v>
      </c>
      <c r="B24" s="20"/>
      <c r="C24" s="110">
        <f>SUM(C17:C23)</f>
        <v>107373205</v>
      </c>
      <c r="D24" s="110">
        <f>SUM(D17:D23)</f>
        <v>100622685</v>
      </c>
      <c r="E24" s="110">
        <f>SUM(E17:E23)</f>
        <v>6750520</v>
      </c>
      <c r="F24" s="208">
        <f>+E24/D24</f>
        <v>6.7087456471669388E-2</v>
      </c>
    </row>
    <row r="25" spans="1:6" s="38" customFormat="1" ht="18" customHeight="1" x14ac:dyDescent="0.4">
      <c r="A25" s="33" t="s">
        <v>38</v>
      </c>
      <c r="B25" s="39"/>
      <c r="C25" s="322">
        <f>+C24+C13</f>
        <v>108858613</v>
      </c>
      <c r="D25" s="322">
        <f>+D24+D13</f>
        <v>101957713</v>
      </c>
      <c r="E25" s="322">
        <f>+E24+E13</f>
        <v>6900900</v>
      </c>
      <c r="F25" s="323">
        <f>+E25/D25</f>
        <v>6.7683942655716492E-2</v>
      </c>
    </row>
    <row r="26" spans="1:6" s="38" customFormat="1" ht="15" customHeight="1" x14ac:dyDescent="0.25">
      <c r="A26" s="33" t="s">
        <v>39</v>
      </c>
      <c r="B26" s="40"/>
      <c r="C26" s="233">
        <v>208052072</v>
      </c>
      <c r="D26" s="233">
        <f>+ACTIVO!D34</f>
        <v>194885762</v>
      </c>
      <c r="E26" s="324">
        <f>+C26-D26</f>
        <v>13166310</v>
      </c>
      <c r="F26" s="325">
        <f>+E26/D26</f>
        <v>6.7559117017486375E-2</v>
      </c>
    </row>
    <row r="27" spans="1:6" ht="15.75" x14ac:dyDescent="0.25">
      <c r="A27" s="30"/>
      <c r="B27" s="30"/>
      <c r="C27" s="72" t="s">
        <v>20</v>
      </c>
      <c r="D27" s="72"/>
      <c r="E27" s="58"/>
    </row>
    <row r="30" spans="1:6" x14ac:dyDescent="0.2">
      <c r="A30" s="31" t="s">
        <v>40</v>
      </c>
      <c r="B30" s="73"/>
      <c r="D30" s="74"/>
    </row>
  </sheetData>
  <phoneticPr fontId="0" type="noConversion"/>
  <pageMargins left="0.75" right="0.75" top="1.29" bottom="0.7" header="0.511811024" footer="0.511811024"/>
  <pageSetup scale="6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21" zoomScale="75" workbookViewId="0">
      <selection activeCell="E38" sqref="E38"/>
    </sheetView>
  </sheetViews>
  <sheetFormatPr baseColWidth="10" defaultRowHeight="12.75" x14ac:dyDescent="0.2"/>
  <cols>
    <col min="1" max="1" width="36.7109375" customWidth="1"/>
    <col min="2" max="2" width="9.140625" customWidth="1"/>
    <col min="3" max="5" width="20.7109375" style="49" customWidth="1"/>
    <col min="6" max="6" width="11.42578125" style="147"/>
  </cols>
  <sheetData>
    <row r="1" spans="1:6" ht="18.75" x14ac:dyDescent="0.3">
      <c r="A1" s="250" t="s">
        <v>0</v>
      </c>
      <c r="B1" s="215"/>
      <c r="C1" s="251"/>
      <c r="D1" s="251"/>
      <c r="E1" s="65"/>
    </row>
    <row r="2" spans="1:6" ht="18.75" x14ac:dyDescent="0.3">
      <c r="A2" s="252" t="s">
        <v>1</v>
      </c>
      <c r="B2" s="215"/>
      <c r="C2" s="251"/>
      <c r="D2" s="251"/>
      <c r="E2" s="65"/>
    </row>
    <row r="3" spans="1:6" ht="15" x14ac:dyDescent="0.2">
      <c r="A3" s="218"/>
      <c r="B3" s="218"/>
      <c r="C3" s="253"/>
      <c r="D3" s="253"/>
      <c r="E3" s="66"/>
    </row>
    <row r="4" spans="1:6" ht="20.25" x14ac:dyDescent="0.3">
      <c r="A4" s="254" t="s">
        <v>41</v>
      </c>
      <c r="B4" s="255"/>
      <c r="C4" s="256"/>
      <c r="D4" s="256"/>
      <c r="E4" s="67"/>
    </row>
    <row r="5" spans="1:6" s="22" customFormat="1" ht="20.25" x14ac:dyDescent="0.3">
      <c r="A5" s="257" t="s">
        <v>206</v>
      </c>
      <c r="B5" s="243"/>
      <c r="C5" s="244"/>
      <c r="D5" s="244"/>
      <c r="E5" s="68"/>
      <c r="F5" s="92"/>
    </row>
    <row r="6" spans="1:6" ht="15.75" x14ac:dyDescent="0.25">
      <c r="A6" s="243" t="str">
        <f>+ACTIVO!A16</f>
        <v>(Miles de colones)</v>
      </c>
      <c r="B6" s="243"/>
      <c r="C6" s="244"/>
      <c r="D6" s="244"/>
      <c r="E6" s="69"/>
    </row>
    <row r="7" spans="1:6" ht="15.75" x14ac:dyDescent="0.25">
      <c r="A7" s="243" t="str">
        <f>+ACTIVO!A15</f>
        <v>(con cifras comparativas al  31 de diciembre de 2013)</v>
      </c>
      <c r="B7" s="243"/>
      <c r="C7" s="244"/>
      <c r="D7" s="244"/>
      <c r="E7" s="69"/>
    </row>
    <row r="8" spans="1:6" ht="19.5" x14ac:dyDescent="0.4">
      <c r="A8" s="10"/>
      <c r="B8" s="10"/>
      <c r="C8" s="53"/>
      <c r="D8" s="53"/>
      <c r="E8" s="131" t="s">
        <v>4</v>
      </c>
      <c r="F8" s="146"/>
    </row>
    <row r="9" spans="1:6" ht="19.5" x14ac:dyDescent="0.4">
      <c r="A9" s="14"/>
      <c r="B9" s="7" t="s">
        <v>6</v>
      </c>
      <c r="C9" s="177">
        <f>+'PASIVO-PATRI'!C9</f>
        <v>2014</v>
      </c>
      <c r="D9" s="177">
        <f>+'PASIVO-PATRI'!D9</f>
        <v>2013</v>
      </c>
      <c r="E9" s="55" t="s">
        <v>7</v>
      </c>
      <c r="F9" s="135" t="s">
        <v>8</v>
      </c>
    </row>
    <row r="10" spans="1:6" ht="19.5" x14ac:dyDescent="0.4">
      <c r="A10" s="46" t="s">
        <v>42</v>
      </c>
    </row>
    <row r="12" spans="1:6" x14ac:dyDescent="0.2">
      <c r="A12" t="s">
        <v>43</v>
      </c>
      <c r="C12" s="258">
        <v>7310108</v>
      </c>
      <c r="D12" s="258">
        <v>7987528</v>
      </c>
      <c r="E12" s="259">
        <f>+C12-D12</f>
        <v>-677420</v>
      </c>
      <c r="F12" s="205">
        <f>+E12/D12</f>
        <v>-8.4809718350909072E-2</v>
      </c>
    </row>
    <row r="13" spans="1:6" x14ac:dyDescent="0.2">
      <c r="A13" t="s">
        <v>44</v>
      </c>
      <c r="C13" s="258">
        <v>176976</v>
      </c>
      <c r="D13" s="258">
        <v>135683</v>
      </c>
      <c r="E13" s="259">
        <f>+C13-D13</f>
        <v>41293</v>
      </c>
      <c r="F13" s="260">
        <f t="shared" ref="F13:F28" si="0">+E13/D13</f>
        <v>0.30433436760684829</v>
      </c>
    </row>
    <row r="14" spans="1:6" x14ac:dyDescent="0.2">
      <c r="A14" t="s">
        <v>45</v>
      </c>
      <c r="C14" s="258">
        <v>216189</v>
      </c>
      <c r="D14" s="258">
        <v>151074</v>
      </c>
      <c r="E14" s="259">
        <f>+C14-D14</f>
        <v>65115</v>
      </c>
      <c r="F14" s="260">
        <f t="shared" si="0"/>
        <v>0.43101394018825212</v>
      </c>
    </row>
    <row r="15" spans="1:6" ht="13.5" thickBot="1" x14ac:dyDescent="0.25">
      <c r="C15" s="288"/>
      <c r="D15" s="288"/>
      <c r="E15" s="288"/>
      <c r="F15" s="292"/>
    </row>
    <row r="16" spans="1:6" s="1" customFormat="1" ht="13.5" thickBot="1" x14ac:dyDescent="0.25">
      <c r="A16" s="47" t="s">
        <v>46</v>
      </c>
      <c r="C16" s="289">
        <f>SUM(C12:C14)</f>
        <v>7703273</v>
      </c>
      <c r="D16" s="289">
        <f>SUM(D12:D14)</f>
        <v>8274285</v>
      </c>
      <c r="E16" s="289">
        <f>SUM(E12:E14)</f>
        <v>-571012</v>
      </c>
      <c r="F16" s="305">
        <f t="shared" si="0"/>
        <v>-6.9010434134188031E-2</v>
      </c>
    </row>
    <row r="18" spans="1:6" ht="19.5" x14ac:dyDescent="0.4">
      <c r="A18" s="46" t="s">
        <v>47</v>
      </c>
    </row>
    <row r="20" spans="1:6" x14ac:dyDescent="0.2">
      <c r="A20" t="s">
        <v>48</v>
      </c>
      <c r="C20" s="258">
        <v>3676246</v>
      </c>
      <c r="D20" s="258">
        <v>3349905</v>
      </c>
      <c r="E20" s="259">
        <f t="shared" ref="E20:E36" si="1">+C20-D20</f>
        <v>326341</v>
      </c>
      <c r="F20" s="260">
        <f t="shared" si="0"/>
        <v>9.7417986480213617E-2</v>
      </c>
    </row>
    <row r="21" spans="1:6" x14ac:dyDescent="0.2">
      <c r="A21" t="s">
        <v>49</v>
      </c>
      <c r="C21" s="258">
        <v>3301629</v>
      </c>
      <c r="D21" s="258">
        <v>2748648</v>
      </c>
      <c r="E21" s="259">
        <f t="shared" si="1"/>
        <v>552981</v>
      </c>
      <c r="F21" s="260">
        <f t="shared" si="0"/>
        <v>0.20118290883372481</v>
      </c>
    </row>
    <row r="22" spans="1:6" x14ac:dyDescent="0.2">
      <c r="A22" t="s">
        <v>50</v>
      </c>
      <c r="B22" s="48"/>
      <c r="C22" s="259">
        <v>740820</v>
      </c>
      <c r="D22" s="259">
        <v>830237</v>
      </c>
      <c r="E22" s="49">
        <f t="shared" si="1"/>
        <v>-89417</v>
      </c>
      <c r="F22" s="205">
        <f t="shared" si="0"/>
        <v>-0.10770057224623812</v>
      </c>
    </row>
    <row r="23" spans="1:6" x14ac:dyDescent="0.2">
      <c r="A23" t="s">
        <v>51</v>
      </c>
      <c r="B23" s="112"/>
      <c r="C23" s="261"/>
      <c r="D23" s="261"/>
      <c r="E23" s="49" t="s">
        <v>20</v>
      </c>
    </row>
    <row r="24" spans="1:6" x14ac:dyDescent="0.2">
      <c r="A24" t="s">
        <v>52</v>
      </c>
      <c r="C24" s="261">
        <v>0</v>
      </c>
      <c r="D24" s="261">
        <v>0</v>
      </c>
      <c r="E24" s="259">
        <f t="shared" si="1"/>
        <v>0</v>
      </c>
      <c r="F24" s="260">
        <v>0</v>
      </c>
    </row>
    <row r="25" spans="1:6" x14ac:dyDescent="0.2">
      <c r="A25" t="s">
        <v>53</v>
      </c>
      <c r="C25" s="261">
        <v>128041</v>
      </c>
      <c r="D25" s="261">
        <v>85361</v>
      </c>
      <c r="E25" s="259">
        <f t="shared" si="1"/>
        <v>42680</v>
      </c>
      <c r="F25" s="260">
        <f t="shared" si="0"/>
        <v>0.49999414252410351</v>
      </c>
    </row>
    <row r="26" spans="1:6" x14ac:dyDescent="0.2">
      <c r="A26" t="s">
        <v>54</v>
      </c>
      <c r="C26" s="258">
        <v>7763</v>
      </c>
      <c r="D26" s="258">
        <v>18437</v>
      </c>
      <c r="E26" s="49">
        <f t="shared" si="1"/>
        <v>-10674</v>
      </c>
      <c r="F26" s="205">
        <f t="shared" si="0"/>
        <v>-0.57894451374952538</v>
      </c>
    </row>
    <row r="27" spans="1:6" ht="13.5" thickBot="1" x14ac:dyDescent="0.25">
      <c r="C27" s="288"/>
      <c r="D27" s="288"/>
      <c r="E27" s="288"/>
      <c r="F27" s="292"/>
    </row>
    <row r="28" spans="1:6" s="1" customFormat="1" ht="13.5" thickBot="1" x14ac:dyDescent="0.25">
      <c r="A28" s="47" t="s">
        <v>55</v>
      </c>
      <c r="C28" s="289">
        <f>+SUM(C20:C26)</f>
        <v>7854499</v>
      </c>
      <c r="D28" s="289">
        <f>SUM(D20:D26)</f>
        <v>7032588</v>
      </c>
      <c r="E28" s="303">
        <f t="shared" si="1"/>
        <v>821911</v>
      </c>
      <c r="F28" s="291">
        <f t="shared" si="0"/>
        <v>0.11687176897039894</v>
      </c>
    </row>
    <row r="29" spans="1:6" s="1" customFormat="1" ht="13.5" thickBot="1" x14ac:dyDescent="0.25">
      <c r="A29" s="47" t="s">
        <v>56</v>
      </c>
      <c r="C29" s="289">
        <f>+C16-C28</f>
        <v>-151226</v>
      </c>
      <c r="D29" s="289">
        <f>+D16-D28</f>
        <v>1241697</v>
      </c>
      <c r="E29" s="304">
        <f t="shared" si="1"/>
        <v>-1392923</v>
      </c>
      <c r="F29" s="305">
        <f>+E29/D29</f>
        <v>-1.1217897764108313</v>
      </c>
    </row>
    <row r="30" spans="1:6" x14ac:dyDescent="0.2">
      <c r="F30" s="147" t="s">
        <v>20</v>
      </c>
    </row>
    <row r="31" spans="1:6" ht="19.5" x14ac:dyDescent="0.4">
      <c r="A31" s="46" t="s">
        <v>45</v>
      </c>
      <c r="F31" s="147" t="s">
        <v>20</v>
      </c>
    </row>
    <row r="32" spans="1:6" x14ac:dyDescent="0.2">
      <c r="F32" s="147" t="s">
        <v>20</v>
      </c>
    </row>
    <row r="33" spans="1:6" x14ac:dyDescent="0.2">
      <c r="A33" t="s">
        <v>199</v>
      </c>
      <c r="C33" s="258">
        <v>0</v>
      </c>
      <c r="D33" s="258">
        <v>1600</v>
      </c>
      <c r="E33" s="259">
        <f>+C33-D33</f>
        <v>-1600</v>
      </c>
      <c r="F33" s="205">
        <v>-1</v>
      </c>
    </row>
    <row r="34" spans="1:6" x14ac:dyDescent="0.2">
      <c r="A34" t="s">
        <v>197</v>
      </c>
      <c r="C34" s="258">
        <v>87529</v>
      </c>
      <c r="D34" s="258">
        <v>908292</v>
      </c>
      <c r="E34" s="49">
        <f>+C34-D34</f>
        <v>-820763</v>
      </c>
      <c r="F34" s="205">
        <f t="shared" ref="F34:F35" si="2">+E34/D34</f>
        <v>-0.90363341304338252</v>
      </c>
    </row>
    <row r="35" spans="1:6" x14ac:dyDescent="0.2">
      <c r="A35" t="s">
        <v>186</v>
      </c>
      <c r="C35" s="258">
        <v>478579</v>
      </c>
      <c r="D35" s="258">
        <v>115840</v>
      </c>
      <c r="E35" s="259">
        <f>+C35-D35</f>
        <v>362739</v>
      </c>
      <c r="F35" s="260">
        <f t="shared" si="2"/>
        <v>3.1313794889502762</v>
      </c>
    </row>
    <row r="36" spans="1:6" ht="13.5" thickBot="1" x14ac:dyDescent="0.25">
      <c r="A36" t="s">
        <v>122</v>
      </c>
      <c r="C36" s="313">
        <v>441478</v>
      </c>
      <c r="D36" s="313">
        <v>-876151</v>
      </c>
      <c r="E36" s="314">
        <f t="shared" si="1"/>
        <v>1317629</v>
      </c>
      <c r="F36" s="290">
        <f>+E36/D36</f>
        <v>-1.5038834630103715</v>
      </c>
    </row>
    <row r="37" spans="1:6" s="1" customFormat="1" ht="13.5" thickBot="1" x14ac:dyDescent="0.25">
      <c r="A37" s="47" t="s">
        <v>57</v>
      </c>
      <c r="C37" s="289">
        <f>+C33+C34+C35+C36</f>
        <v>1007586</v>
      </c>
      <c r="D37" s="289">
        <f>SUM(D33:D36)</f>
        <v>149581</v>
      </c>
      <c r="E37" s="303">
        <f>+C37-D37</f>
        <v>858005</v>
      </c>
      <c r="F37" s="291">
        <f>+E37/D37</f>
        <v>5.7360560498993856</v>
      </c>
    </row>
    <row r="38" spans="1:6" s="1" customFormat="1" ht="15.75" thickBot="1" x14ac:dyDescent="0.35">
      <c r="A38" s="47" t="s">
        <v>58</v>
      </c>
      <c r="C38" s="326">
        <f>C29+C37</f>
        <v>856360</v>
      </c>
      <c r="D38" s="326">
        <f>D29+D37</f>
        <v>1391278</v>
      </c>
      <c r="E38" s="326">
        <f>+C38-D38</f>
        <v>-534918</v>
      </c>
      <c r="F38" s="327">
        <f>+E38/D38</f>
        <v>-0.38447959358230349</v>
      </c>
    </row>
    <row r="42" spans="1:6" x14ac:dyDescent="0.2">
      <c r="A42" s="167" t="s">
        <v>59</v>
      </c>
    </row>
  </sheetData>
  <phoneticPr fontId="0" type="noConversion"/>
  <pageMargins left="0.5" right="0.5" top="1.38" bottom="1" header="1.35" footer="0.511811024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13" zoomScale="75" workbookViewId="0">
      <selection activeCell="D31" sqref="D31"/>
    </sheetView>
  </sheetViews>
  <sheetFormatPr baseColWidth="10" defaultRowHeight="15" x14ac:dyDescent="0.2"/>
  <cols>
    <col min="1" max="1" width="44" style="93" customWidth="1"/>
    <col min="2" max="4" width="18.28515625" style="56" customWidth="1"/>
    <col min="5" max="5" width="14.85546875" style="116" customWidth="1"/>
    <col min="6" max="16384" width="11.42578125" style="93"/>
  </cols>
  <sheetData>
    <row r="1" spans="1:5" ht="20.25" customHeight="1" x14ac:dyDescent="0.45">
      <c r="A1" s="354" t="s">
        <v>60</v>
      </c>
      <c r="B1" s="354"/>
      <c r="C1" s="354"/>
      <c r="D1" s="354"/>
      <c r="E1" s="354"/>
    </row>
    <row r="2" spans="1:5" ht="20.25" customHeight="1" x14ac:dyDescent="0.45">
      <c r="A2" s="354" t="s">
        <v>190</v>
      </c>
      <c r="B2" s="354"/>
      <c r="C2" s="354"/>
      <c r="D2" s="354"/>
      <c r="E2" s="354"/>
    </row>
    <row r="3" spans="1:5" ht="20.25" customHeight="1" x14ac:dyDescent="0.4">
      <c r="A3" s="94"/>
      <c r="B3" s="54"/>
      <c r="C3" s="54"/>
      <c r="D3" s="54"/>
    </row>
    <row r="4" spans="1:5" ht="20.25" customHeight="1" x14ac:dyDescent="0.4">
      <c r="A4" s="94"/>
      <c r="B4" s="54"/>
      <c r="C4" s="54"/>
      <c r="D4" s="131" t="s">
        <v>4</v>
      </c>
      <c r="E4" s="132"/>
    </row>
    <row r="5" spans="1:5" s="95" customFormat="1" ht="20.25" customHeight="1" x14ac:dyDescent="0.4">
      <c r="A5" s="32"/>
      <c r="B5" s="262">
        <f>+RESULTADOS!C9</f>
        <v>2014</v>
      </c>
      <c r="C5" s="262">
        <f>+RESULTADOS!D9</f>
        <v>2013</v>
      </c>
      <c r="D5" s="55" t="s">
        <v>7</v>
      </c>
      <c r="E5" s="55" t="s">
        <v>61</v>
      </c>
    </row>
    <row r="6" spans="1:5" ht="23.25" customHeight="1" x14ac:dyDescent="0.2">
      <c r="B6" s="248"/>
      <c r="C6" s="248"/>
    </row>
    <row r="7" spans="1:5" s="21" customFormat="1" ht="23.25" customHeight="1" x14ac:dyDescent="0.2">
      <c r="A7" s="21" t="s">
        <v>62</v>
      </c>
      <c r="B7" s="249">
        <v>8004</v>
      </c>
      <c r="C7" s="249">
        <v>5031</v>
      </c>
      <c r="D7" s="269">
        <f>+B7-C7</f>
        <v>2973</v>
      </c>
      <c r="E7" s="293">
        <f t="shared" ref="E7:E17" si="0">+D7/C7</f>
        <v>0.59093619558735833</v>
      </c>
    </row>
    <row r="8" spans="1:5" s="21" customFormat="1" ht="23.25" customHeight="1" x14ac:dyDescent="0.2">
      <c r="B8" s="249"/>
      <c r="C8" s="249"/>
      <c r="D8" s="52"/>
      <c r="E8" s="173"/>
    </row>
    <row r="9" spans="1:5" s="21" customFormat="1" ht="23.25" customHeight="1" x14ac:dyDescent="0.2">
      <c r="B9" s="248"/>
      <c r="C9" s="248"/>
      <c r="D9" s="18"/>
      <c r="E9" s="173"/>
    </row>
    <row r="10" spans="1:5" s="96" customFormat="1" ht="23.25" customHeight="1" x14ac:dyDescent="0.4">
      <c r="A10" s="96" t="s">
        <v>63</v>
      </c>
      <c r="B10" s="263"/>
      <c r="C10" s="263"/>
      <c r="D10" s="60"/>
      <c r="E10" s="173"/>
    </row>
    <row r="11" spans="1:5" s="21" customFormat="1" ht="23.25" customHeight="1" x14ac:dyDescent="0.2">
      <c r="A11" s="21" t="s">
        <v>129</v>
      </c>
      <c r="B11" s="232">
        <v>1129537</v>
      </c>
      <c r="C11" s="232">
        <v>328526</v>
      </c>
      <c r="D11" s="248">
        <f>+B11-C11</f>
        <v>801011</v>
      </c>
      <c r="E11" s="293">
        <f t="shared" si="0"/>
        <v>2.4381966724094895</v>
      </c>
    </row>
    <row r="12" spans="1:5" s="21" customFormat="1" ht="23.25" customHeight="1" x14ac:dyDescent="0.2">
      <c r="A12" s="21" t="s">
        <v>130</v>
      </c>
      <c r="B12" s="232">
        <v>25</v>
      </c>
      <c r="C12" s="232">
        <v>25</v>
      </c>
      <c r="D12" s="248">
        <f>+B12-C12</f>
        <v>0</v>
      </c>
      <c r="E12" s="293">
        <f t="shared" si="0"/>
        <v>0</v>
      </c>
    </row>
    <row r="13" spans="1:5" s="21" customFormat="1" ht="23.25" customHeight="1" x14ac:dyDescent="0.2">
      <c r="A13" s="21" t="s">
        <v>131</v>
      </c>
      <c r="B13" s="232">
        <v>8854</v>
      </c>
      <c r="C13" s="232">
        <v>8833</v>
      </c>
      <c r="D13" s="248">
        <f>+B13-C13</f>
        <v>21</v>
      </c>
      <c r="E13" s="293">
        <f t="shared" si="0"/>
        <v>2.3774482055926639E-3</v>
      </c>
    </row>
    <row r="14" spans="1:5" s="21" customFormat="1" ht="23.25" customHeight="1" x14ac:dyDescent="0.2">
      <c r="A14" s="21" t="s">
        <v>132</v>
      </c>
      <c r="B14" s="232">
        <v>12</v>
      </c>
      <c r="C14" s="232">
        <v>337</v>
      </c>
      <c r="D14" s="18">
        <f t="shared" ref="D14:D28" si="1">+B14-C14</f>
        <v>-325</v>
      </c>
      <c r="E14" s="204">
        <f t="shared" si="0"/>
        <v>-0.96439169139465875</v>
      </c>
    </row>
    <row r="15" spans="1:5" s="21" customFormat="1" ht="23.25" customHeight="1" x14ac:dyDescent="0.2">
      <c r="A15" s="21" t="s">
        <v>133</v>
      </c>
      <c r="B15" s="232">
        <v>3151</v>
      </c>
      <c r="C15" s="232">
        <v>3144</v>
      </c>
      <c r="D15" s="248">
        <f t="shared" si="1"/>
        <v>7</v>
      </c>
      <c r="E15" s="293">
        <f t="shared" si="0"/>
        <v>2.2264631043256997E-3</v>
      </c>
    </row>
    <row r="16" spans="1:5" s="21" customFormat="1" ht="23.25" customHeight="1" x14ac:dyDescent="0.2">
      <c r="A16" s="21" t="s">
        <v>134</v>
      </c>
      <c r="B16" s="232">
        <v>232352</v>
      </c>
      <c r="C16" s="232">
        <v>28920</v>
      </c>
      <c r="D16" s="248">
        <f t="shared" si="1"/>
        <v>203432</v>
      </c>
      <c r="E16" s="293">
        <f t="shared" si="0"/>
        <v>7.0343015214384508</v>
      </c>
    </row>
    <row r="17" spans="1:5" s="21" customFormat="1" ht="23.25" customHeight="1" x14ac:dyDescent="0.2">
      <c r="A17" s="21" t="s">
        <v>135</v>
      </c>
      <c r="B17" s="232">
        <v>33811</v>
      </c>
      <c r="C17" s="232">
        <v>28992</v>
      </c>
      <c r="D17" s="248">
        <f t="shared" si="1"/>
        <v>4819</v>
      </c>
      <c r="E17" s="293">
        <f t="shared" si="0"/>
        <v>0.16621826710816778</v>
      </c>
    </row>
    <row r="18" spans="1:5" s="21" customFormat="1" ht="23.25" customHeight="1" x14ac:dyDescent="0.4">
      <c r="A18" s="96" t="s">
        <v>64</v>
      </c>
      <c r="B18" s="232"/>
      <c r="C18" s="232"/>
      <c r="D18" s="18"/>
      <c r="E18" s="173"/>
    </row>
    <row r="19" spans="1:5" s="96" customFormat="1" ht="23.25" customHeight="1" x14ac:dyDescent="0.4">
      <c r="A19" s="21" t="s">
        <v>120</v>
      </c>
      <c r="B19" s="232">
        <v>157408</v>
      </c>
      <c r="C19" s="232">
        <v>96566</v>
      </c>
      <c r="D19" s="248">
        <f>+B19-C19</f>
        <v>60842</v>
      </c>
      <c r="E19" s="293">
        <f t="shared" ref="E19:E28" si="2">+D19/C19</f>
        <v>0.63005612741544648</v>
      </c>
    </row>
    <row r="20" spans="1:5" s="96" customFormat="1" ht="23.25" customHeight="1" x14ac:dyDescent="0.4">
      <c r="A20" s="21" t="s">
        <v>136</v>
      </c>
      <c r="B20" s="232">
        <v>514</v>
      </c>
      <c r="C20" s="232">
        <v>514</v>
      </c>
      <c r="D20" s="248">
        <f t="shared" si="1"/>
        <v>0</v>
      </c>
      <c r="E20" s="293">
        <f t="shared" si="2"/>
        <v>0</v>
      </c>
    </row>
    <row r="21" spans="1:5" s="96" customFormat="1" ht="23.25" customHeight="1" x14ac:dyDescent="0.4">
      <c r="A21" s="21" t="s">
        <v>65</v>
      </c>
      <c r="B21" s="232">
        <v>510</v>
      </c>
      <c r="C21" s="232">
        <v>110</v>
      </c>
      <c r="D21" s="248">
        <f>+B21-C21</f>
        <v>400</v>
      </c>
      <c r="E21" s="293">
        <f t="shared" si="2"/>
        <v>3.6363636363636362</v>
      </c>
    </row>
    <row r="22" spans="1:5" s="96" customFormat="1" ht="23.25" customHeight="1" x14ac:dyDescent="0.4">
      <c r="A22" s="21" t="s">
        <v>66</v>
      </c>
      <c r="B22" s="232">
        <v>10582</v>
      </c>
      <c r="C22" s="232">
        <v>16932</v>
      </c>
      <c r="D22" s="248">
        <f t="shared" si="1"/>
        <v>-6350</v>
      </c>
      <c r="E22" s="204">
        <f t="shared" si="2"/>
        <v>-0.37502952988424287</v>
      </c>
    </row>
    <row r="23" spans="1:5" s="96" customFormat="1" ht="23.25" customHeight="1" x14ac:dyDescent="0.4">
      <c r="A23" s="21" t="s">
        <v>67</v>
      </c>
      <c r="B23" s="232">
        <v>7947</v>
      </c>
      <c r="C23" s="232">
        <v>6940</v>
      </c>
      <c r="D23" s="248">
        <f t="shared" si="1"/>
        <v>1007</v>
      </c>
      <c r="E23" s="293">
        <f t="shared" si="2"/>
        <v>0.14510086455331411</v>
      </c>
    </row>
    <row r="24" spans="1:5" s="96" customFormat="1" ht="23.25" customHeight="1" x14ac:dyDescent="0.4">
      <c r="A24" s="21" t="s">
        <v>68</v>
      </c>
      <c r="B24" s="232">
        <v>40859</v>
      </c>
      <c r="C24" s="232">
        <v>37782</v>
      </c>
      <c r="D24" s="248">
        <f t="shared" si="1"/>
        <v>3077</v>
      </c>
      <c r="E24" s="293">
        <f t="shared" si="2"/>
        <v>8.1440897782012592E-2</v>
      </c>
    </row>
    <row r="25" spans="1:5" s="96" customFormat="1" ht="23.25" customHeight="1" x14ac:dyDescent="0.4">
      <c r="A25" s="21" t="s">
        <v>137</v>
      </c>
      <c r="B25" s="232">
        <v>155549</v>
      </c>
      <c r="C25" s="232">
        <v>134907</v>
      </c>
      <c r="D25" s="248">
        <f>+B25-C25</f>
        <v>20642</v>
      </c>
      <c r="E25" s="293">
        <f t="shared" si="2"/>
        <v>0.15300910997946734</v>
      </c>
    </row>
    <row r="26" spans="1:5" s="96" customFormat="1" ht="23.25" customHeight="1" x14ac:dyDescent="0.4">
      <c r="A26" s="96" t="s">
        <v>69</v>
      </c>
      <c r="B26" s="232"/>
      <c r="C26" s="232"/>
      <c r="D26" s="18"/>
      <c r="E26" s="173"/>
    </row>
    <row r="27" spans="1:5" s="96" customFormat="1" ht="23.25" customHeight="1" x14ac:dyDescent="0.4">
      <c r="A27" s="21" t="s">
        <v>70</v>
      </c>
      <c r="B27" s="264">
        <v>20281</v>
      </c>
      <c r="C27" s="264">
        <v>26706</v>
      </c>
      <c r="D27" s="18">
        <f>+B27-C27</f>
        <v>-6425</v>
      </c>
      <c r="E27" s="204">
        <f>+D27/C27</f>
        <v>-0.24058264060510748</v>
      </c>
    </row>
    <row r="28" spans="1:5" s="96" customFormat="1" ht="23.25" customHeight="1" x14ac:dyDescent="0.4">
      <c r="A28" s="36" t="s">
        <v>71</v>
      </c>
      <c r="B28" s="329">
        <f>+B7</f>
        <v>8004</v>
      </c>
      <c r="C28" s="329">
        <f>+C7</f>
        <v>5031</v>
      </c>
      <c r="D28" s="331">
        <f t="shared" si="1"/>
        <v>2973</v>
      </c>
      <c r="E28" s="332">
        <f t="shared" si="2"/>
        <v>0.59093619558735833</v>
      </c>
    </row>
    <row r="29" spans="1:5" s="21" customFormat="1" ht="23.25" customHeight="1" thickBot="1" x14ac:dyDescent="0.3">
      <c r="A29" s="36" t="s">
        <v>72</v>
      </c>
      <c r="B29" s="330">
        <f>SUM(B11:B27)</f>
        <v>1801392</v>
      </c>
      <c r="C29" s="330">
        <f>SUM(C11:C27)</f>
        <v>719234</v>
      </c>
      <c r="D29" s="330">
        <f>+B29-C29</f>
        <v>1082158</v>
      </c>
      <c r="E29" s="316">
        <f>+D29/C29</f>
        <v>1.5045979472605577</v>
      </c>
    </row>
    <row r="30" spans="1:5" s="43" customFormat="1" ht="23.25" customHeight="1" thickBot="1" x14ac:dyDescent="0.45">
      <c r="A30" s="36" t="s">
        <v>73</v>
      </c>
      <c r="B30" s="190">
        <f>SUM(B11:B28)</f>
        <v>1809396</v>
      </c>
      <c r="C30" s="190">
        <f>SUM(C11:C28)</f>
        <v>724265</v>
      </c>
      <c r="D30" s="190">
        <f>+B30-C30</f>
        <v>1085131</v>
      </c>
      <c r="E30" s="328">
        <f>+D30/C30</f>
        <v>1.4982513306593581</v>
      </c>
    </row>
    <row r="31" spans="1:5" s="97" customFormat="1" ht="25.5" customHeight="1" x14ac:dyDescent="0.25">
      <c r="A31" s="36"/>
      <c r="B31" s="182"/>
      <c r="C31" s="182"/>
      <c r="D31" s="58"/>
      <c r="E31" s="130"/>
    </row>
    <row r="32" spans="1:5" s="97" customFormat="1" ht="15.75" x14ac:dyDescent="0.25">
      <c r="A32" s="36"/>
      <c r="B32" s="207"/>
      <c r="C32" s="207"/>
      <c r="D32" s="58"/>
      <c r="E32" s="130"/>
    </row>
    <row r="33" spans="1:1" ht="15.75" x14ac:dyDescent="0.25">
      <c r="A33" s="36"/>
    </row>
  </sheetData>
  <mergeCells count="2">
    <mergeCell ref="A1:E1"/>
    <mergeCell ref="A2:E2"/>
  </mergeCells>
  <phoneticPr fontId="0" type="noConversion"/>
  <pageMargins left="0.75" right="0.75" top="0.57999999999999996" bottom="1" header="0.76" footer="0.511811024"/>
  <pageSetup scale="8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75" workbookViewId="0">
      <selection activeCell="C20" sqref="C20"/>
    </sheetView>
  </sheetViews>
  <sheetFormatPr baseColWidth="10" defaultRowHeight="15" x14ac:dyDescent="0.2"/>
  <cols>
    <col min="1" max="1" width="44" style="93" customWidth="1"/>
    <col min="2" max="4" width="18.28515625" style="56" customWidth="1"/>
    <col min="5" max="5" width="11.42578125" style="116"/>
    <col min="6" max="16384" width="11.42578125" style="93"/>
  </cols>
  <sheetData>
    <row r="1" spans="1:5" ht="20.25" customHeight="1" x14ac:dyDescent="0.45">
      <c r="A1" s="354" t="s">
        <v>164</v>
      </c>
      <c r="B1" s="354"/>
      <c r="C1" s="354"/>
      <c r="D1" s="354"/>
      <c r="E1" s="354"/>
    </row>
    <row r="2" spans="1:5" ht="20.25" customHeight="1" x14ac:dyDescent="0.45">
      <c r="A2" s="354" t="str">
        <f>+'NOTA 1'!A2:E2</f>
        <v>MILES DE COLONES</v>
      </c>
      <c r="B2" s="354"/>
      <c r="C2" s="354"/>
      <c r="D2" s="354"/>
      <c r="E2" s="354"/>
    </row>
    <row r="3" spans="1:5" ht="20.25" customHeight="1" x14ac:dyDescent="0.4">
      <c r="A3" s="94"/>
      <c r="B3" s="54"/>
      <c r="C3" s="54"/>
      <c r="D3" s="54"/>
    </row>
    <row r="4" spans="1:5" ht="20.25" customHeight="1" x14ac:dyDescent="0.4">
      <c r="A4" s="94"/>
      <c r="B4" s="54"/>
      <c r="C4" s="54"/>
      <c r="D4" s="131" t="s">
        <v>4</v>
      </c>
      <c r="E4" s="146"/>
    </row>
    <row r="5" spans="1:5" s="95" customFormat="1" ht="20.25" customHeight="1" x14ac:dyDescent="0.4">
      <c r="A5" s="32"/>
      <c r="B5" s="178">
        <f>+'NOTA 1'!B5</f>
        <v>2014</v>
      </c>
      <c r="C5" s="178">
        <f>+'NOTA 1'!C5</f>
        <v>2013</v>
      </c>
      <c r="D5" s="55" t="s">
        <v>7</v>
      </c>
      <c r="E5" s="135" t="s">
        <v>8</v>
      </c>
    </row>
    <row r="6" spans="1:5" ht="23.25" customHeight="1" x14ac:dyDescent="0.2"/>
    <row r="7" spans="1:5" s="96" customFormat="1" ht="23.25" customHeight="1" x14ac:dyDescent="0.4">
      <c r="A7" s="96" t="s">
        <v>74</v>
      </c>
      <c r="B7" s="61"/>
      <c r="C7" s="61"/>
      <c r="D7" s="61"/>
      <c r="E7" s="129"/>
    </row>
    <row r="8" spans="1:5" s="96" customFormat="1" ht="23.25" customHeight="1" x14ac:dyDescent="0.4">
      <c r="B8" s="61"/>
      <c r="C8" s="61"/>
      <c r="D8" s="61"/>
      <c r="E8" s="129"/>
    </row>
    <row r="9" spans="1:5" s="21" customFormat="1" ht="23.25" customHeight="1" x14ac:dyDescent="0.2">
      <c r="A9" s="21" t="s">
        <v>76</v>
      </c>
      <c r="B9" s="249">
        <v>0</v>
      </c>
      <c r="C9" s="249">
        <v>0</v>
      </c>
      <c r="D9" s="269">
        <f>+B9-C9</f>
        <v>0</v>
      </c>
      <c r="E9" s="296">
        <v>0</v>
      </c>
    </row>
    <row r="10" spans="1:5" s="21" customFormat="1" ht="23.25" customHeight="1" thickBot="1" x14ac:dyDescent="0.25">
      <c r="A10" s="21" t="s">
        <v>77</v>
      </c>
      <c r="B10" s="273">
        <v>0</v>
      </c>
      <c r="C10" s="273">
        <v>0</v>
      </c>
      <c r="D10" s="299">
        <f>+B10-C10</f>
        <v>0</v>
      </c>
      <c r="E10" s="298">
        <v>0</v>
      </c>
    </row>
    <row r="11" spans="1:5" s="21" customFormat="1" ht="23.25" customHeight="1" thickBot="1" x14ac:dyDescent="0.3">
      <c r="A11" s="33" t="s">
        <v>78</v>
      </c>
      <c r="B11" s="295">
        <f>SUM(B9:B10)</f>
        <v>0</v>
      </c>
      <c r="C11" s="295">
        <f>SUM(C9:C10)</f>
        <v>0</v>
      </c>
      <c r="D11" s="295">
        <f>SUM(D9:D10)</f>
        <v>0</v>
      </c>
      <c r="E11" s="315">
        <v>0</v>
      </c>
    </row>
    <row r="12" spans="1:5" s="21" customFormat="1" ht="23.25" customHeight="1" x14ac:dyDescent="0.2">
      <c r="B12" s="18"/>
      <c r="C12" s="18"/>
      <c r="D12" s="18"/>
      <c r="E12" s="128"/>
    </row>
    <row r="13" spans="1:5" s="21" customFormat="1" ht="23.25" customHeight="1" x14ac:dyDescent="0.2">
      <c r="B13" s="18"/>
      <c r="C13" s="18"/>
      <c r="D13" s="18"/>
      <c r="E13" s="128"/>
    </row>
    <row r="14" spans="1:5" s="21" customFormat="1" ht="23.25" customHeight="1" x14ac:dyDescent="0.4">
      <c r="A14" s="96" t="s">
        <v>79</v>
      </c>
      <c r="B14" s="18"/>
      <c r="C14" s="18"/>
      <c r="D14" s="18"/>
      <c r="E14" s="128"/>
    </row>
    <row r="15" spans="1:5" s="21" customFormat="1" ht="23.25" customHeight="1" x14ac:dyDescent="0.4">
      <c r="A15" s="96"/>
      <c r="B15" s="18"/>
      <c r="C15" s="18"/>
      <c r="D15" s="18"/>
      <c r="E15" s="128"/>
    </row>
    <row r="16" spans="1:5" s="21" customFormat="1" ht="23.25" customHeight="1" x14ac:dyDescent="0.2">
      <c r="A16" s="21" t="s">
        <v>126</v>
      </c>
      <c r="B16" s="249">
        <v>0</v>
      </c>
      <c r="C16" s="249">
        <v>0</v>
      </c>
      <c r="D16" s="248">
        <f t="shared" ref="D16:D18" si="0">+B16-C16</f>
        <v>0</v>
      </c>
      <c r="E16" s="293">
        <v>0</v>
      </c>
    </row>
    <row r="17" spans="1:5" s="21" customFormat="1" ht="23.25" customHeight="1" x14ac:dyDescent="0.2">
      <c r="A17" s="21" t="s">
        <v>75</v>
      </c>
      <c r="B17" s="249">
        <v>0</v>
      </c>
      <c r="C17" s="249">
        <v>0</v>
      </c>
      <c r="D17" s="248">
        <f t="shared" si="0"/>
        <v>0</v>
      </c>
      <c r="E17" s="293">
        <v>0</v>
      </c>
    </row>
    <row r="18" spans="1:5" s="21" customFormat="1" ht="23.25" customHeight="1" x14ac:dyDescent="0.2">
      <c r="A18" s="21" t="s">
        <v>80</v>
      </c>
      <c r="B18" s="247">
        <v>0</v>
      </c>
      <c r="C18" s="247">
        <v>0</v>
      </c>
      <c r="D18" s="269">
        <f t="shared" si="0"/>
        <v>0</v>
      </c>
      <c r="E18" s="293">
        <v>0</v>
      </c>
    </row>
    <row r="19" spans="1:5" ht="16.5" thickBot="1" x14ac:dyDescent="0.3">
      <c r="A19" s="36" t="s">
        <v>81</v>
      </c>
      <c r="B19" s="295">
        <f>SUM(B16:B18)</f>
        <v>0</v>
      </c>
      <c r="C19" s="295">
        <f>SUM(C16:C18)</f>
        <v>0</v>
      </c>
      <c r="D19" s="299">
        <f>SUM(D16:D18)</f>
        <v>0</v>
      </c>
      <c r="E19" s="298">
        <v>0</v>
      </c>
    </row>
    <row r="20" spans="1:5" ht="20.25" thickBot="1" x14ac:dyDescent="0.45">
      <c r="A20" s="36" t="s">
        <v>165</v>
      </c>
      <c r="B20" s="190">
        <f>+B19+B11</f>
        <v>0</v>
      </c>
      <c r="C20" s="190">
        <f>+C19+C11</f>
        <v>0</v>
      </c>
      <c r="D20" s="190">
        <f>+D19+D11</f>
        <v>0</v>
      </c>
      <c r="E20" s="333">
        <v>0</v>
      </c>
    </row>
    <row r="21" spans="1:5" ht="15.75" x14ac:dyDescent="0.25">
      <c r="A21" s="36"/>
      <c r="C21" s="193"/>
    </row>
    <row r="22" spans="1:5" ht="15.75" x14ac:dyDescent="0.25">
      <c r="A22" s="36"/>
      <c r="B22" s="194"/>
      <c r="C22" s="194"/>
    </row>
    <row r="23" spans="1:5" ht="15.75" x14ac:dyDescent="0.25">
      <c r="A23" s="97"/>
    </row>
    <row r="24" spans="1:5" ht="15.75" x14ac:dyDescent="0.25">
      <c r="A24" s="97"/>
    </row>
    <row r="25" spans="1:5" ht="15.75" x14ac:dyDescent="0.25">
      <c r="A25" s="97"/>
    </row>
    <row r="26" spans="1:5" ht="15.75" x14ac:dyDescent="0.25">
      <c r="A26" s="97"/>
    </row>
    <row r="27" spans="1:5" x14ac:dyDescent="0.2">
      <c r="A27" s="93" t="s">
        <v>121</v>
      </c>
    </row>
    <row r="28" spans="1:5" x14ac:dyDescent="0.2">
      <c r="A28" s="168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75" workbookViewId="0">
      <selection activeCell="B21" sqref="B21"/>
    </sheetView>
  </sheetViews>
  <sheetFormatPr baseColWidth="10" defaultRowHeight="15" x14ac:dyDescent="0.2"/>
  <cols>
    <col min="1" max="1" width="44" style="93" customWidth="1"/>
    <col min="2" max="4" width="18.28515625" style="56" customWidth="1"/>
    <col min="5" max="5" width="11.42578125" style="116"/>
    <col min="6" max="16384" width="11.42578125" style="93"/>
  </cols>
  <sheetData>
    <row r="1" spans="1:5" ht="20.25" customHeight="1" x14ac:dyDescent="0.45">
      <c r="A1" s="354" t="s">
        <v>142</v>
      </c>
      <c r="B1" s="354"/>
      <c r="C1" s="354"/>
      <c r="D1" s="354"/>
      <c r="E1" s="354"/>
    </row>
    <row r="2" spans="1:5" ht="20.25" customHeight="1" x14ac:dyDescent="0.45">
      <c r="A2" s="354" t="str">
        <f>+'NOTA 2'!A2:E2</f>
        <v>MILES DE COLONES</v>
      </c>
      <c r="B2" s="354"/>
      <c r="C2" s="354"/>
      <c r="D2" s="354"/>
      <c r="E2" s="354"/>
    </row>
    <row r="3" spans="1:5" ht="20.25" customHeight="1" x14ac:dyDescent="0.4">
      <c r="A3" s="94"/>
      <c r="B3" s="54"/>
      <c r="C3" s="54"/>
      <c r="D3" s="54"/>
    </row>
    <row r="4" spans="1:5" ht="20.25" customHeight="1" x14ac:dyDescent="0.4">
      <c r="A4" s="94"/>
      <c r="B4" s="54"/>
      <c r="C4" s="54"/>
      <c r="D4" s="131" t="s">
        <v>4</v>
      </c>
      <c r="E4" s="146"/>
    </row>
    <row r="5" spans="1:5" s="95" customFormat="1" ht="20.25" customHeight="1" x14ac:dyDescent="0.4">
      <c r="A5" s="32"/>
      <c r="B5" s="262">
        <f>+'NOTA 1'!B5</f>
        <v>2014</v>
      </c>
      <c r="C5" s="262">
        <f>+'NOTA 1'!C5</f>
        <v>2013</v>
      </c>
      <c r="D5" s="55" t="s">
        <v>7</v>
      </c>
      <c r="E5" s="135" t="s">
        <v>8</v>
      </c>
    </row>
    <row r="6" spans="1:5" ht="23.25" customHeight="1" x14ac:dyDescent="0.2">
      <c r="B6" s="248"/>
      <c r="C6" s="248"/>
    </row>
    <row r="7" spans="1:5" s="96" customFormat="1" ht="23.25" customHeight="1" x14ac:dyDescent="0.4">
      <c r="A7" s="96" t="s">
        <v>143</v>
      </c>
      <c r="B7" s="266"/>
      <c r="C7" s="266"/>
      <c r="D7" s="61"/>
      <c r="E7" s="129"/>
    </row>
    <row r="8" spans="1:5" s="96" customFormat="1" ht="23.25" customHeight="1" x14ac:dyDescent="0.4">
      <c r="B8" s="266"/>
      <c r="C8" s="266"/>
      <c r="D8" s="61"/>
      <c r="E8" s="129"/>
    </row>
    <row r="9" spans="1:5" s="21" customFormat="1" ht="23.25" customHeight="1" x14ac:dyDescent="0.2">
      <c r="A9" s="21" t="s">
        <v>144</v>
      </c>
      <c r="B9" s="267">
        <v>70</v>
      </c>
      <c r="C9" s="267">
        <v>0</v>
      </c>
      <c r="D9" s="269">
        <f>+B9-C9</f>
        <v>70</v>
      </c>
      <c r="E9" s="296">
        <v>1</v>
      </c>
    </row>
    <row r="10" spans="1:5" s="21" customFormat="1" ht="23.25" customHeight="1" x14ac:dyDescent="0.2">
      <c r="A10" s="21" t="s">
        <v>145</v>
      </c>
      <c r="B10" s="267">
        <v>0</v>
      </c>
      <c r="C10" s="267">
        <v>0</v>
      </c>
      <c r="D10" s="269">
        <f t="shared" ref="D10:D20" si="0">+B10-C10</f>
        <v>0</v>
      </c>
      <c r="E10" s="296">
        <v>0</v>
      </c>
    </row>
    <row r="11" spans="1:5" s="21" customFormat="1" ht="23.25" customHeight="1" x14ac:dyDescent="0.2">
      <c r="A11" s="21" t="s">
        <v>146</v>
      </c>
      <c r="B11" s="267">
        <v>29696</v>
      </c>
      <c r="C11" s="267">
        <v>29696</v>
      </c>
      <c r="D11" s="269">
        <f t="shared" si="0"/>
        <v>0</v>
      </c>
      <c r="E11" s="296">
        <f t="shared" ref="E11:E19" si="1">+D11/C11</f>
        <v>0</v>
      </c>
    </row>
    <row r="12" spans="1:5" s="21" customFormat="1" ht="23.25" customHeight="1" x14ac:dyDescent="0.2">
      <c r="A12" s="21" t="s">
        <v>147</v>
      </c>
      <c r="B12" s="267">
        <v>173028</v>
      </c>
      <c r="C12" s="267">
        <v>173908</v>
      </c>
      <c r="D12" s="52">
        <f t="shared" si="0"/>
        <v>-880</v>
      </c>
      <c r="E12" s="200">
        <f t="shared" si="1"/>
        <v>-5.0601467442555831E-3</v>
      </c>
    </row>
    <row r="13" spans="1:5" s="21" customFormat="1" ht="23.25" customHeight="1" x14ac:dyDescent="0.2">
      <c r="A13" s="21" t="s">
        <v>148</v>
      </c>
      <c r="B13" s="267">
        <v>38242</v>
      </c>
      <c r="C13" s="267">
        <v>38242</v>
      </c>
      <c r="D13" s="269">
        <f t="shared" si="0"/>
        <v>0</v>
      </c>
      <c r="E13" s="296">
        <f t="shared" si="1"/>
        <v>0</v>
      </c>
    </row>
    <row r="14" spans="1:5" s="21" customFormat="1" ht="23.25" customHeight="1" x14ac:dyDescent="0.2">
      <c r="A14" s="21" t="s">
        <v>149</v>
      </c>
      <c r="B14" s="267">
        <v>6342409</v>
      </c>
      <c r="C14" s="267">
        <v>6858947</v>
      </c>
      <c r="D14" s="269">
        <f t="shared" si="0"/>
        <v>-516538</v>
      </c>
      <c r="E14" s="200">
        <f t="shared" si="1"/>
        <v>-7.5308644315227977E-2</v>
      </c>
    </row>
    <row r="15" spans="1:5" s="21" customFormat="1" ht="23.25" customHeight="1" x14ac:dyDescent="0.2">
      <c r="A15" s="21" t="s">
        <v>150</v>
      </c>
      <c r="B15" s="267">
        <v>0</v>
      </c>
      <c r="C15" s="267">
        <v>0</v>
      </c>
      <c r="D15" s="269">
        <f t="shared" si="0"/>
        <v>0</v>
      </c>
      <c r="E15" s="296">
        <v>1</v>
      </c>
    </row>
    <row r="16" spans="1:5" s="21" customFormat="1" ht="23.25" customHeight="1" x14ac:dyDescent="0.2">
      <c r="A16" s="21" t="s">
        <v>151</v>
      </c>
      <c r="B16" s="267">
        <v>0</v>
      </c>
      <c r="C16" s="267">
        <v>0</v>
      </c>
      <c r="D16" s="269">
        <f t="shared" si="0"/>
        <v>0</v>
      </c>
      <c r="E16" s="296">
        <v>1</v>
      </c>
    </row>
    <row r="17" spans="1:5" s="21" customFormat="1" ht="23.25" customHeight="1" x14ac:dyDescent="0.2">
      <c r="A17" s="21" t="s">
        <v>152</v>
      </c>
      <c r="B17" s="267">
        <v>0</v>
      </c>
      <c r="C17" s="267">
        <v>0</v>
      </c>
      <c r="D17" s="269">
        <f t="shared" si="0"/>
        <v>0</v>
      </c>
      <c r="E17" s="296">
        <v>1</v>
      </c>
    </row>
    <row r="18" spans="1:5" s="21" customFormat="1" ht="23.25" customHeight="1" x14ac:dyDescent="0.2">
      <c r="A18" s="21" t="s">
        <v>45</v>
      </c>
      <c r="B18" s="249">
        <v>19957</v>
      </c>
      <c r="C18" s="249">
        <v>19957</v>
      </c>
      <c r="D18" s="269">
        <f t="shared" si="0"/>
        <v>0</v>
      </c>
      <c r="E18" s="296">
        <v>1</v>
      </c>
    </row>
    <row r="19" spans="1:5" s="21" customFormat="1" ht="23.25" customHeight="1" thickBot="1" x14ac:dyDescent="0.25">
      <c r="A19" s="21" t="s">
        <v>153</v>
      </c>
      <c r="B19" s="187">
        <v>-106300</v>
      </c>
      <c r="C19" s="187">
        <v>-107656</v>
      </c>
      <c r="D19" s="300">
        <f t="shared" si="0"/>
        <v>1356</v>
      </c>
      <c r="E19" s="294">
        <f t="shared" si="1"/>
        <v>-1.259567511332392E-2</v>
      </c>
    </row>
    <row r="20" spans="1:5" ht="20.25" thickBot="1" x14ac:dyDescent="0.45">
      <c r="A20" s="36" t="s">
        <v>154</v>
      </c>
      <c r="B20" s="334">
        <f>SUM(B9:B19)</f>
        <v>6497102</v>
      </c>
      <c r="C20" s="190">
        <f>SUM(C9:C19)</f>
        <v>7013094</v>
      </c>
      <c r="D20" s="190">
        <f t="shared" si="0"/>
        <v>-515992</v>
      </c>
      <c r="E20" s="335">
        <f>+D20/C20</f>
        <v>-7.3575514601686501E-2</v>
      </c>
    </row>
    <row r="21" spans="1:5" ht="15.75" x14ac:dyDescent="0.25">
      <c r="A21" s="97"/>
    </row>
    <row r="22" spans="1:5" ht="15.75" x14ac:dyDescent="0.25">
      <c r="A22" s="97"/>
    </row>
    <row r="24" spans="1:5" x14ac:dyDescent="0.2">
      <c r="A24" s="168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opLeftCell="A3" zoomScale="75" workbookViewId="0">
      <selection activeCell="B22" sqref="B22"/>
    </sheetView>
  </sheetViews>
  <sheetFormatPr baseColWidth="10" defaultRowHeight="15" x14ac:dyDescent="0.2"/>
  <cols>
    <col min="1" max="1" width="44" style="3" customWidth="1"/>
    <col min="2" max="3" width="18.28515625" style="15" customWidth="1"/>
    <col min="4" max="4" width="18.28515625" style="56" customWidth="1"/>
    <col min="5" max="5" width="13.140625" style="133" customWidth="1"/>
    <col min="6" max="16384" width="11.42578125" style="3"/>
  </cols>
  <sheetData>
    <row r="1" spans="1:5" ht="20.25" customHeight="1" x14ac:dyDescent="0.45">
      <c r="A1" s="355" t="s">
        <v>191</v>
      </c>
      <c r="B1" s="355"/>
      <c r="C1" s="355"/>
      <c r="D1" s="355"/>
      <c r="E1" s="355"/>
    </row>
    <row r="2" spans="1:5" ht="20.25" customHeight="1" x14ac:dyDescent="0.4">
      <c r="A2" s="14"/>
      <c r="B2" s="53"/>
      <c r="C2" s="53"/>
      <c r="D2" s="54"/>
    </row>
    <row r="3" spans="1:5" ht="20.25" customHeight="1" x14ac:dyDescent="0.4">
      <c r="A3" s="14"/>
      <c r="B3" s="53"/>
      <c r="C3" s="53"/>
      <c r="D3" s="131" t="s">
        <v>4</v>
      </c>
      <c r="E3" s="146"/>
    </row>
    <row r="4" spans="1:5" s="11" customFormat="1" ht="20.25" customHeight="1" x14ac:dyDescent="0.4">
      <c r="A4"/>
      <c r="B4" s="268">
        <f>+'NOTA 2'!B5</f>
        <v>2014</v>
      </c>
      <c r="C4" s="268">
        <f>+'NOTA 2'!C5</f>
        <v>2013</v>
      </c>
      <c r="D4" s="55" t="s">
        <v>7</v>
      </c>
      <c r="E4" s="135" t="s">
        <v>8</v>
      </c>
    </row>
    <row r="5" spans="1:5" ht="23.25" customHeight="1" x14ac:dyDescent="0.2"/>
    <row r="6" spans="1:5" s="59" customFormat="1" ht="23.25" customHeight="1" x14ac:dyDescent="0.4">
      <c r="A6" s="59" t="s">
        <v>82</v>
      </c>
      <c r="B6" s="113">
        <f>+B9+B13+B17</f>
        <v>98203090</v>
      </c>
      <c r="C6" s="113">
        <f>+C9+C13+C17</f>
        <v>90069271</v>
      </c>
      <c r="D6" s="113">
        <f>+B6-C6</f>
        <v>8133819</v>
      </c>
      <c r="E6" s="150">
        <f>+D6/C6</f>
        <v>9.0306259945192632E-2</v>
      </c>
    </row>
    <row r="7" spans="1:5" s="59" customFormat="1" ht="23.25" customHeight="1" x14ac:dyDescent="0.4">
      <c r="B7" s="61"/>
      <c r="C7" s="61"/>
      <c r="D7" s="61"/>
      <c r="E7" s="174" t="s">
        <v>20</v>
      </c>
    </row>
    <row r="8" spans="1:5" s="6" customFormat="1" ht="23.25" customHeight="1" x14ac:dyDescent="0.4">
      <c r="A8" s="114" t="s">
        <v>83</v>
      </c>
      <c r="B8" s="52"/>
      <c r="C8" s="52"/>
      <c r="D8" s="52"/>
      <c r="E8" s="174" t="s">
        <v>20</v>
      </c>
    </row>
    <row r="9" spans="1:5" s="6" customFormat="1" ht="23.25" customHeight="1" x14ac:dyDescent="0.4">
      <c r="A9" s="6" t="s">
        <v>84</v>
      </c>
      <c r="B9" s="249">
        <v>94621653</v>
      </c>
      <c r="C9" s="249">
        <v>87077049</v>
      </c>
      <c r="D9" s="269">
        <f>+B9-C9</f>
        <v>7544604</v>
      </c>
      <c r="E9" s="301">
        <f t="shared" ref="E9:E22" si="0">+D9/C9</f>
        <v>8.664285350322333E-2</v>
      </c>
    </row>
    <row r="10" spans="1:5" s="6" customFormat="1" ht="23.25" customHeight="1" x14ac:dyDescent="0.4">
      <c r="A10" s="6" t="s">
        <v>85</v>
      </c>
      <c r="B10" s="265">
        <v>718904</v>
      </c>
      <c r="C10" s="265">
        <v>479784</v>
      </c>
      <c r="D10" s="297">
        <f>+B10-C10</f>
        <v>239120</v>
      </c>
      <c r="E10" s="302">
        <f t="shared" si="0"/>
        <v>0.49839094259083255</v>
      </c>
    </row>
    <row r="11" spans="1:5" s="6" customFormat="1" ht="23.25" customHeight="1" x14ac:dyDescent="0.4">
      <c r="A11" s="13" t="s">
        <v>86</v>
      </c>
      <c r="B11" s="317">
        <f>+B9-B10</f>
        <v>93902749</v>
      </c>
      <c r="C11" s="317">
        <f>+C9-C10</f>
        <v>86597265</v>
      </c>
      <c r="D11" s="317">
        <f>+B11-C11</f>
        <v>7305484</v>
      </c>
      <c r="E11" s="150">
        <f t="shared" si="0"/>
        <v>8.4361601951285642E-2</v>
      </c>
    </row>
    <row r="12" spans="1:5" s="6" customFormat="1" ht="23.25" customHeight="1" x14ac:dyDescent="0.4">
      <c r="B12" s="16"/>
      <c r="C12" s="16"/>
      <c r="D12" s="18"/>
      <c r="E12" s="174" t="s">
        <v>20</v>
      </c>
    </row>
    <row r="13" spans="1:5" s="6" customFormat="1" ht="23.25" customHeight="1" x14ac:dyDescent="0.4">
      <c r="A13" s="6" t="s">
        <v>87</v>
      </c>
      <c r="B13" s="247">
        <v>717612</v>
      </c>
      <c r="C13" s="247">
        <v>185556</v>
      </c>
      <c r="D13" s="248">
        <f>+B13-C13</f>
        <v>532056</v>
      </c>
      <c r="E13" s="301">
        <f t="shared" si="0"/>
        <v>2.8673607967406065</v>
      </c>
    </row>
    <row r="14" spans="1:5" s="6" customFormat="1" ht="23.25" customHeight="1" x14ac:dyDescent="0.4">
      <c r="A14" s="6" t="s">
        <v>88</v>
      </c>
      <c r="B14" s="265">
        <v>430567</v>
      </c>
      <c r="C14" s="265">
        <v>108934</v>
      </c>
      <c r="D14" s="297">
        <f>+B14-C14</f>
        <v>321633</v>
      </c>
      <c r="E14" s="302">
        <f t="shared" si="0"/>
        <v>2.9525492500045898</v>
      </c>
    </row>
    <row r="15" spans="1:5" s="6" customFormat="1" ht="23.25" customHeight="1" x14ac:dyDescent="0.4">
      <c r="A15" s="13" t="s">
        <v>89</v>
      </c>
      <c r="B15" s="317">
        <f>+B13-B14</f>
        <v>287045</v>
      </c>
      <c r="C15" s="317">
        <f>+C13-C14</f>
        <v>76622</v>
      </c>
      <c r="D15" s="318">
        <f>+B15-C15</f>
        <v>210423</v>
      </c>
      <c r="E15" s="150">
        <f t="shared" si="0"/>
        <v>2.7462478139437758</v>
      </c>
    </row>
    <row r="16" spans="1:5" s="6" customFormat="1" ht="23.25" customHeight="1" x14ac:dyDescent="0.4">
      <c r="A16" s="13"/>
      <c r="B16" s="62"/>
      <c r="C16" s="62"/>
      <c r="D16" s="62"/>
      <c r="E16" s="174" t="s">
        <v>20</v>
      </c>
    </row>
    <row r="17" spans="1:5" s="6" customFormat="1" ht="23.25" customHeight="1" x14ac:dyDescent="0.4">
      <c r="A17" s="6" t="s">
        <v>90</v>
      </c>
      <c r="B17" s="247">
        <v>2863825</v>
      </c>
      <c r="C17" s="247">
        <v>2806666</v>
      </c>
      <c r="D17" s="248">
        <f>+B17-C17</f>
        <v>57159</v>
      </c>
      <c r="E17" s="301">
        <f t="shared" si="0"/>
        <v>2.0365444267326428E-2</v>
      </c>
    </row>
    <row r="18" spans="1:5" s="6" customFormat="1" ht="23.25" customHeight="1" x14ac:dyDescent="0.4">
      <c r="A18" s="6" t="s">
        <v>88</v>
      </c>
      <c r="B18" s="265">
        <v>2863825</v>
      </c>
      <c r="C18" s="265">
        <v>2806666</v>
      </c>
      <c r="D18" s="297">
        <f>+B18-C18</f>
        <v>57159</v>
      </c>
      <c r="E18" s="302">
        <f t="shared" si="0"/>
        <v>2.0365444267326428E-2</v>
      </c>
    </row>
    <row r="19" spans="1:5" ht="19.5" x14ac:dyDescent="0.4">
      <c r="A19" s="41" t="s">
        <v>91</v>
      </c>
      <c r="B19" s="319">
        <f>+B17-B18</f>
        <v>0</v>
      </c>
      <c r="C19" s="319">
        <f>+C17-C18</f>
        <v>0</v>
      </c>
      <c r="D19" s="318">
        <f>+B19-C19</f>
        <v>0</v>
      </c>
      <c r="E19" s="150">
        <v>0</v>
      </c>
    </row>
    <row r="20" spans="1:5" ht="19.5" x14ac:dyDescent="0.4">
      <c r="A20" s="41"/>
      <c r="B20" s="115"/>
      <c r="C20" s="115"/>
      <c r="D20" s="115"/>
      <c r="E20" s="174" t="s">
        <v>20</v>
      </c>
    </row>
    <row r="21" spans="1:5" ht="19.5" x14ac:dyDescent="0.4">
      <c r="A21" s="41"/>
      <c r="B21" s="63"/>
      <c r="C21" s="63"/>
      <c r="D21" s="63"/>
      <c r="E21" s="150" t="s">
        <v>20</v>
      </c>
    </row>
    <row r="22" spans="1:5" ht="19.5" x14ac:dyDescent="0.4">
      <c r="A22" s="13" t="s">
        <v>92</v>
      </c>
      <c r="B22" s="319">
        <f>+B11+B15+B19</f>
        <v>94189794</v>
      </c>
      <c r="C22" s="319">
        <f>+C11+C15+C19</f>
        <v>86673887</v>
      </c>
      <c r="D22" s="319">
        <f>+B22-C22</f>
        <v>7515907</v>
      </c>
      <c r="E22" s="150">
        <f t="shared" si="0"/>
        <v>8.6714779504465975E-2</v>
      </c>
    </row>
    <row r="23" spans="1:5" ht="15.75" x14ac:dyDescent="0.25">
      <c r="A23" s="9"/>
    </row>
    <row r="24" spans="1:5" ht="15.75" x14ac:dyDescent="0.25">
      <c r="A24" s="9"/>
    </row>
    <row r="25" spans="1:5" ht="15.75" x14ac:dyDescent="0.25">
      <c r="A25" s="9"/>
    </row>
    <row r="26" spans="1:5" ht="15.75" x14ac:dyDescent="0.25">
      <c r="A26" s="9"/>
    </row>
    <row r="27" spans="1:5" ht="15.75" x14ac:dyDescent="0.25">
      <c r="A27" s="9" t="s">
        <v>93</v>
      </c>
    </row>
    <row r="28" spans="1:5" ht="15.75" x14ac:dyDescent="0.25">
      <c r="A28" s="9" t="s">
        <v>94</v>
      </c>
    </row>
    <row r="31" spans="1:5" x14ac:dyDescent="0.2">
      <c r="A31" s="6" t="s">
        <v>95</v>
      </c>
    </row>
    <row r="32" spans="1:5" x14ac:dyDescent="0.2">
      <c r="A32" s="3" t="s">
        <v>96</v>
      </c>
    </row>
    <row r="33" spans="1:1" x14ac:dyDescent="0.2">
      <c r="A33" s="3" t="s">
        <v>97</v>
      </c>
    </row>
    <row r="34" spans="1:1" x14ac:dyDescent="0.2">
      <c r="A34" s="3" t="s">
        <v>98</v>
      </c>
    </row>
  </sheetData>
  <mergeCells count="1">
    <mergeCell ref="A1:E1"/>
  </mergeCells>
  <phoneticPr fontId="0" type="noConversion"/>
  <pageMargins left="0.56000000000000005" right="0.5" top="1.68" bottom="1" header="0.511811024" footer="0.511811024"/>
  <pageSetup scale="86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B19" sqref="B19"/>
    </sheetView>
  </sheetViews>
  <sheetFormatPr baseColWidth="10" defaultRowHeight="12.75" x14ac:dyDescent="0.2"/>
  <cols>
    <col min="1" max="1" width="52.42578125" customWidth="1"/>
    <col min="2" max="4" width="17.5703125" customWidth="1"/>
  </cols>
  <sheetData>
    <row r="1" spans="1:7" ht="22.5" x14ac:dyDescent="0.45">
      <c r="A1" s="355" t="s">
        <v>213</v>
      </c>
      <c r="B1" s="355"/>
      <c r="C1" s="355"/>
      <c r="D1" s="355"/>
      <c r="E1" s="355"/>
      <c r="F1" s="3"/>
      <c r="G1" s="3"/>
    </row>
    <row r="2" spans="1:7" ht="22.5" x14ac:dyDescent="0.45">
      <c r="A2" s="355" t="str">
        <f>+'NOTA 3)'!A2:E2</f>
        <v>MILES DE COLONES</v>
      </c>
      <c r="B2" s="355"/>
      <c r="C2" s="355"/>
      <c r="D2" s="355"/>
      <c r="E2" s="355"/>
      <c r="F2" s="3"/>
      <c r="G2" s="3"/>
    </row>
    <row r="3" spans="1:7" ht="19.5" x14ac:dyDescent="0.4">
      <c r="A3" s="14"/>
      <c r="B3" s="119"/>
      <c r="C3" s="119"/>
      <c r="D3" s="120"/>
      <c r="E3" s="133"/>
      <c r="F3" s="3"/>
      <c r="G3" s="3"/>
    </row>
    <row r="4" spans="1:7" ht="19.5" x14ac:dyDescent="0.4">
      <c r="A4" s="14"/>
      <c r="B4" s="119"/>
      <c r="C4" s="119"/>
      <c r="D4" s="151" t="s">
        <v>4</v>
      </c>
      <c r="E4" s="146"/>
      <c r="F4" s="3"/>
      <c r="G4" s="3"/>
    </row>
    <row r="5" spans="1:7" ht="19.5" x14ac:dyDescent="0.4">
      <c r="B5" s="270">
        <v>2014</v>
      </c>
      <c r="C5" s="270">
        <v>2013</v>
      </c>
      <c r="D5" s="121" t="s">
        <v>7</v>
      </c>
      <c r="E5" s="135" t="s">
        <v>8</v>
      </c>
      <c r="F5" s="11"/>
      <c r="G5" s="11"/>
    </row>
    <row r="6" spans="1:7" ht="15" x14ac:dyDescent="0.2">
      <c r="A6" s="3"/>
      <c r="B6" s="271"/>
      <c r="C6" s="271"/>
      <c r="D6" s="123"/>
      <c r="E6" s="133"/>
      <c r="F6" s="3"/>
      <c r="G6" s="3"/>
    </row>
    <row r="7" spans="1:7" ht="15" x14ac:dyDescent="0.2">
      <c r="A7" s="6" t="s">
        <v>214</v>
      </c>
      <c r="B7" s="213">
        <v>1563542</v>
      </c>
      <c r="C7" s="213">
        <v>1444480</v>
      </c>
      <c r="D7" s="210">
        <f>+B7-C7</f>
        <v>119062</v>
      </c>
      <c r="E7" s="211">
        <f t="shared" ref="E7:E16" si="0">+D7/C7</f>
        <v>8.2425509525919358E-2</v>
      </c>
      <c r="F7" s="6"/>
      <c r="G7" s="6"/>
    </row>
    <row r="8" spans="1:7" ht="15.75" x14ac:dyDescent="0.25">
      <c r="A8" s="306" t="s">
        <v>215</v>
      </c>
      <c r="B8" s="210">
        <v>2111620</v>
      </c>
      <c r="C8" s="210">
        <v>2210505</v>
      </c>
      <c r="D8" s="201">
        <f>+B8-C8</f>
        <v>-98885</v>
      </c>
      <c r="E8" s="198">
        <f t="shared" si="0"/>
        <v>-4.4734121840936801E-2</v>
      </c>
      <c r="F8" s="42"/>
      <c r="G8" s="42"/>
    </row>
    <row r="9" spans="1:7" ht="15.75" x14ac:dyDescent="0.25">
      <c r="A9" s="306" t="s">
        <v>216</v>
      </c>
      <c r="B9" s="210">
        <v>120486</v>
      </c>
      <c r="C9" s="210">
        <v>120486</v>
      </c>
      <c r="D9" s="210">
        <f t="shared" ref="D9:D14" si="1">+B9-C9</f>
        <v>0</v>
      </c>
      <c r="E9" s="211">
        <f t="shared" si="0"/>
        <v>0</v>
      </c>
      <c r="F9" s="42"/>
      <c r="G9" s="42"/>
    </row>
    <row r="10" spans="1:7" ht="15" x14ac:dyDescent="0.2">
      <c r="A10" s="6" t="s">
        <v>217</v>
      </c>
      <c r="B10" s="213">
        <v>352007</v>
      </c>
      <c r="C10" s="213">
        <v>351544</v>
      </c>
      <c r="D10" s="210">
        <f t="shared" si="1"/>
        <v>463</v>
      </c>
      <c r="E10" s="211">
        <f>+D10/C10</f>
        <v>1.3170470837220946E-3</v>
      </c>
      <c r="F10" s="6"/>
      <c r="G10" s="6"/>
    </row>
    <row r="11" spans="1:7" ht="15" x14ac:dyDescent="0.2">
      <c r="A11" s="6" t="s">
        <v>218</v>
      </c>
      <c r="B11" s="213">
        <v>559757</v>
      </c>
      <c r="C11" s="213">
        <v>559757</v>
      </c>
      <c r="D11" s="210">
        <f t="shared" si="1"/>
        <v>0</v>
      </c>
      <c r="E11" s="211">
        <f t="shared" si="0"/>
        <v>0</v>
      </c>
      <c r="F11" s="6"/>
      <c r="G11" s="6"/>
    </row>
    <row r="12" spans="1:7" ht="15" x14ac:dyDescent="0.2">
      <c r="A12" s="6" t="s">
        <v>219</v>
      </c>
      <c r="B12" s="213">
        <v>239606</v>
      </c>
      <c r="C12" s="213">
        <v>239606</v>
      </c>
      <c r="D12" s="210">
        <f t="shared" si="1"/>
        <v>0</v>
      </c>
      <c r="E12" s="211">
        <f t="shared" si="0"/>
        <v>0</v>
      </c>
      <c r="F12" s="6"/>
      <c r="G12" s="6"/>
    </row>
    <row r="13" spans="1:7" ht="15" x14ac:dyDescent="0.2">
      <c r="A13" s="6" t="s">
        <v>220</v>
      </c>
      <c r="B13" s="213">
        <v>26752</v>
      </c>
      <c r="C13" s="213">
        <v>26752</v>
      </c>
      <c r="D13" s="210">
        <f t="shared" si="1"/>
        <v>0</v>
      </c>
      <c r="E13" s="211">
        <f t="shared" si="0"/>
        <v>0</v>
      </c>
      <c r="F13" s="6"/>
      <c r="G13" s="6"/>
    </row>
    <row r="14" spans="1:7" ht="15" x14ac:dyDescent="0.2">
      <c r="A14" s="6" t="s">
        <v>221</v>
      </c>
      <c r="B14" s="213">
        <v>9603</v>
      </c>
      <c r="C14" s="213">
        <v>9603</v>
      </c>
      <c r="D14" s="210">
        <f t="shared" si="1"/>
        <v>0</v>
      </c>
      <c r="E14" s="211">
        <f t="shared" si="0"/>
        <v>0</v>
      </c>
      <c r="F14" s="6"/>
      <c r="G14" s="6"/>
    </row>
    <row r="15" spans="1:7" ht="15.75" thickBot="1" x14ac:dyDescent="0.25">
      <c r="A15" s="6" t="s">
        <v>193</v>
      </c>
      <c r="B15" s="348">
        <v>-1369083</v>
      </c>
      <c r="C15" s="348">
        <v>-1357096</v>
      </c>
      <c r="D15" s="349">
        <f t="shared" ref="D15:D16" si="2">+B15-C15</f>
        <v>-11987</v>
      </c>
      <c r="E15" s="350">
        <f t="shared" si="0"/>
        <v>8.8328312809115937E-3</v>
      </c>
      <c r="F15" s="6"/>
      <c r="G15" s="6"/>
    </row>
    <row r="16" spans="1:7" ht="20.25" thickBot="1" x14ac:dyDescent="0.45">
      <c r="A16" s="13" t="s">
        <v>222</v>
      </c>
      <c r="B16" s="351">
        <f>SUM(B7:B15)</f>
        <v>3614290</v>
      </c>
      <c r="C16" s="351">
        <f>SUM(C7:C15)</f>
        <v>3605637</v>
      </c>
      <c r="D16" s="352">
        <f t="shared" si="2"/>
        <v>8653</v>
      </c>
      <c r="E16" s="353">
        <f t="shared" si="0"/>
        <v>2.3998533407550457E-3</v>
      </c>
      <c r="F16" s="42"/>
      <c r="G16" s="42"/>
    </row>
    <row r="17" spans="1:7" ht="16.5" thickTop="1" x14ac:dyDescent="0.25">
      <c r="A17" s="41"/>
      <c r="B17" s="125"/>
      <c r="C17" s="125"/>
      <c r="D17" s="125"/>
      <c r="E17" s="307"/>
      <c r="F17" s="42"/>
      <c r="G17" s="42"/>
    </row>
    <row r="18" spans="1:7" ht="13.5" x14ac:dyDescent="0.25">
      <c r="A18" s="64"/>
      <c r="B18" s="308"/>
      <c r="C18" s="308"/>
      <c r="D18" s="309"/>
      <c r="E18" s="310"/>
      <c r="F18" s="64"/>
      <c r="G18" s="64"/>
    </row>
    <row r="19" spans="1:7" ht="15" x14ac:dyDescent="0.2">
      <c r="A19" s="3"/>
      <c r="B19" s="122"/>
      <c r="C19" s="122"/>
      <c r="D19" s="123"/>
      <c r="E19" s="133"/>
      <c r="F19" s="3"/>
      <c r="G19" s="3"/>
    </row>
  </sheetData>
  <mergeCells count="2">
    <mergeCell ref="A1:E1"/>
    <mergeCell ref="A2:E2"/>
  </mergeCells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opLeftCell="A2" zoomScale="75" workbookViewId="0">
      <selection activeCell="B18" sqref="B18"/>
    </sheetView>
  </sheetViews>
  <sheetFormatPr baseColWidth="10" defaultRowHeight="15" x14ac:dyDescent="0.2"/>
  <cols>
    <col min="1" max="1" width="52.28515625" style="3" customWidth="1"/>
    <col min="2" max="3" width="17.5703125" style="122" customWidth="1"/>
    <col min="4" max="4" width="17.5703125" style="123" customWidth="1"/>
    <col min="5" max="5" width="11.42578125" style="133"/>
    <col min="6" max="16384" width="11.42578125" style="3"/>
  </cols>
  <sheetData>
    <row r="1" spans="1:5" ht="20.25" customHeight="1" x14ac:dyDescent="0.45">
      <c r="A1" s="355" t="s">
        <v>207</v>
      </c>
      <c r="B1" s="355"/>
      <c r="C1" s="355"/>
      <c r="D1" s="355"/>
      <c r="E1" s="355"/>
    </row>
    <row r="2" spans="1:5" ht="20.25" customHeight="1" x14ac:dyDescent="0.45">
      <c r="A2" s="355" t="s">
        <v>170</v>
      </c>
      <c r="B2" s="355"/>
      <c r="C2" s="355"/>
      <c r="D2" s="355"/>
      <c r="E2" s="355"/>
    </row>
    <row r="3" spans="1:5" ht="20.25" customHeight="1" x14ac:dyDescent="0.45">
      <c r="A3" s="355" t="str">
        <f>+'NOTA 3)'!A2:E2</f>
        <v>MILES DE COLONES</v>
      </c>
      <c r="B3" s="355"/>
      <c r="C3" s="355"/>
      <c r="D3" s="355"/>
      <c r="E3" s="355"/>
    </row>
    <row r="4" spans="1:5" ht="20.25" customHeight="1" x14ac:dyDescent="0.4">
      <c r="A4" s="14"/>
      <c r="B4" s="119"/>
      <c r="C4" s="119"/>
      <c r="D4" s="120"/>
    </row>
    <row r="5" spans="1:5" ht="20.25" customHeight="1" x14ac:dyDescent="0.4">
      <c r="A5" s="14"/>
      <c r="B5" s="119"/>
      <c r="C5" s="119"/>
      <c r="D5" s="151" t="s">
        <v>4</v>
      </c>
      <c r="E5" s="146"/>
    </row>
    <row r="6" spans="1:5" s="11" customFormat="1" ht="20.25" customHeight="1" x14ac:dyDescent="0.4">
      <c r="A6"/>
      <c r="B6" s="270">
        <v>2014</v>
      </c>
      <c r="C6" s="270">
        <v>2013</v>
      </c>
      <c r="D6" s="121" t="s">
        <v>7</v>
      </c>
      <c r="E6" s="135" t="s">
        <v>8</v>
      </c>
    </row>
    <row r="7" spans="1:5" ht="23.25" customHeight="1" x14ac:dyDescent="0.2">
      <c r="B7" s="271"/>
      <c r="C7" s="271"/>
    </row>
    <row r="8" spans="1:5" s="6" customFormat="1" ht="23.25" customHeight="1" x14ac:dyDescent="0.2">
      <c r="A8" s="6" t="s">
        <v>201</v>
      </c>
      <c r="B8" s="212">
        <v>1000</v>
      </c>
      <c r="C8" s="212">
        <v>1000</v>
      </c>
      <c r="D8" s="124">
        <f>+B8-C8</f>
        <v>0</v>
      </c>
      <c r="E8" s="145">
        <f t="shared" ref="E8:E18" si="0">+D8/C8</f>
        <v>0</v>
      </c>
    </row>
    <row r="9" spans="1:5" s="42" customFormat="1" ht="23.25" customHeight="1" thickBot="1" x14ac:dyDescent="0.3">
      <c r="A9" s="41" t="s">
        <v>99</v>
      </c>
      <c r="B9" s="184">
        <f>SUM(B8:B8)</f>
        <v>1000</v>
      </c>
      <c r="C9" s="184">
        <f>SUM(C8:C8)</f>
        <v>1000</v>
      </c>
      <c r="D9" s="184">
        <f>+B9-C9</f>
        <v>0</v>
      </c>
      <c r="E9" s="183">
        <f t="shared" si="0"/>
        <v>0</v>
      </c>
    </row>
    <row r="10" spans="1:5" s="42" customFormat="1" ht="23.25" customHeight="1" thickTop="1" x14ac:dyDescent="0.25">
      <c r="A10" s="41"/>
      <c r="B10" s="125"/>
      <c r="C10" s="125"/>
      <c r="D10" s="125"/>
      <c r="E10" s="145" t="s">
        <v>20</v>
      </c>
    </row>
    <row r="11" spans="1:5" s="6" customFormat="1" ht="23.25" customHeight="1" x14ac:dyDescent="0.2">
      <c r="A11" s="6" t="s">
        <v>100</v>
      </c>
      <c r="B11" s="213">
        <v>12159</v>
      </c>
      <c r="C11" s="213">
        <v>12159</v>
      </c>
      <c r="D11" s="210">
        <f t="shared" ref="D11:D18" si="1">+B11-C11</f>
        <v>0</v>
      </c>
      <c r="E11" s="211">
        <f>+D11/C11</f>
        <v>0</v>
      </c>
    </row>
    <row r="12" spans="1:5" s="6" customFormat="1" ht="23.25" customHeight="1" x14ac:dyDescent="0.2">
      <c r="A12" s="6" t="s">
        <v>127</v>
      </c>
      <c r="B12" s="213">
        <v>314832</v>
      </c>
      <c r="C12" s="213">
        <v>314832</v>
      </c>
      <c r="D12" s="210">
        <f t="shared" si="1"/>
        <v>0</v>
      </c>
      <c r="E12" s="211">
        <f t="shared" si="0"/>
        <v>0</v>
      </c>
    </row>
    <row r="13" spans="1:5" s="6" customFormat="1" ht="23.25" customHeight="1" x14ac:dyDescent="0.2">
      <c r="A13" s="6" t="s">
        <v>141</v>
      </c>
      <c r="B13" s="213">
        <v>204045</v>
      </c>
      <c r="C13" s="213">
        <v>227935</v>
      </c>
      <c r="D13" s="201">
        <f t="shared" si="1"/>
        <v>-23890</v>
      </c>
      <c r="E13" s="198">
        <f t="shared" si="0"/>
        <v>-0.10481058196415645</v>
      </c>
    </row>
    <row r="14" spans="1:5" s="6" customFormat="1" ht="23.25" customHeight="1" x14ac:dyDescent="0.2">
      <c r="A14" s="6" t="s">
        <v>169</v>
      </c>
      <c r="B14" s="213">
        <v>831171</v>
      </c>
      <c r="C14" s="213">
        <v>831171</v>
      </c>
      <c r="D14" s="210">
        <f t="shared" si="1"/>
        <v>0</v>
      </c>
      <c r="E14" s="211">
        <f t="shared" si="0"/>
        <v>0</v>
      </c>
    </row>
    <row r="15" spans="1:5" s="6" customFormat="1" ht="23.25" customHeight="1" x14ac:dyDescent="0.25">
      <c r="A15" s="6" t="s">
        <v>202</v>
      </c>
      <c r="B15" s="213">
        <v>823092</v>
      </c>
      <c r="C15" s="213">
        <v>763981</v>
      </c>
      <c r="D15" s="210">
        <f t="shared" si="1"/>
        <v>59111</v>
      </c>
      <c r="E15" s="211">
        <f t="shared" si="0"/>
        <v>7.7372343029473239E-2</v>
      </c>
    </row>
    <row r="16" spans="1:5" s="6" customFormat="1" ht="23.25" customHeight="1" x14ac:dyDescent="0.2">
      <c r="A16" s="6" t="s">
        <v>193</v>
      </c>
      <c r="B16" s="197">
        <v>-11724</v>
      </c>
      <c r="C16" s="197">
        <v>-11724</v>
      </c>
      <c r="D16" s="202">
        <f t="shared" si="1"/>
        <v>0</v>
      </c>
      <c r="E16" s="203">
        <f t="shared" si="0"/>
        <v>0</v>
      </c>
    </row>
    <row r="17" spans="1:5" s="42" customFormat="1" ht="23.25" customHeight="1" thickBot="1" x14ac:dyDescent="0.3">
      <c r="A17" s="41" t="s">
        <v>101</v>
      </c>
      <c r="B17" s="340">
        <f>SUM(B11:B16)</f>
        <v>2173575</v>
      </c>
      <c r="C17" s="341">
        <f>SUM(C11:C16)</f>
        <v>2138354</v>
      </c>
      <c r="D17" s="341">
        <f t="shared" si="1"/>
        <v>35221</v>
      </c>
      <c r="E17" s="342">
        <f t="shared" si="0"/>
        <v>1.6471080092444936E-2</v>
      </c>
    </row>
    <row r="18" spans="1:5" s="42" customFormat="1" ht="23.25" customHeight="1" thickBot="1" x14ac:dyDescent="0.45">
      <c r="A18" s="41" t="s">
        <v>102</v>
      </c>
      <c r="B18" s="337">
        <f>+B17+B9</f>
        <v>2174575</v>
      </c>
      <c r="C18" s="337">
        <f>+C17+C9</f>
        <v>2139354</v>
      </c>
      <c r="D18" s="338">
        <f t="shared" si="1"/>
        <v>35221</v>
      </c>
      <c r="E18" s="339">
        <f t="shared" si="0"/>
        <v>1.646338100192862E-2</v>
      </c>
    </row>
    <row r="19" spans="1:5" s="42" customFormat="1" ht="19.5" customHeight="1" thickTop="1" x14ac:dyDescent="0.25">
      <c r="A19" s="41"/>
      <c r="B19" s="125"/>
      <c r="C19" s="125"/>
      <c r="D19" s="125"/>
      <c r="E19" s="137"/>
    </row>
    <row r="20" spans="1:5" s="64" customFormat="1" ht="25.5" customHeight="1" x14ac:dyDescent="0.25">
      <c r="B20" s="126"/>
      <c r="C20" s="126"/>
      <c r="D20" s="127"/>
      <c r="E20" s="152"/>
    </row>
    <row r="21" spans="1:5" s="64" customFormat="1" ht="25.5" customHeight="1" x14ac:dyDescent="0.3">
      <c r="A21" s="336" t="s">
        <v>203</v>
      </c>
      <c r="B21" s="126"/>
      <c r="C21" s="126"/>
      <c r="D21" s="127"/>
      <c r="E21" s="152"/>
    </row>
    <row r="22" spans="1:5" ht="10.5" customHeight="1" x14ac:dyDescent="0.2"/>
  </sheetData>
  <mergeCells count="3">
    <mergeCell ref="A1:E1"/>
    <mergeCell ref="A2:E2"/>
    <mergeCell ref="A3:E3"/>
  </mergeCells>
  <phoneticPr fontId="0" type="noConversion"/>
  <pageMargins left="0.51181102362204722" right="0.51181102362204722" top="1.44" bottom="0.98425196850393704" header="0.51181102362204722" footer="0.51181102362204722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13</vt:i4>
      </vt:variant>
    </vt:vector>
  </HeadingPairs>
  <TitlesOfParts>
    <vt:vector size="31" baseType="lpstr">
      <vt:lpstr>ACTIVO</vt:lpstr>
      <vt:lpstr>PASIVO-PATRI</vt:lpstr>
      <vt:lpstr>RESULTADOS</vt:lpstr>
      <vt:lpstr>NOTA 1</vt:lpstr>
      <vt:lpstr>NOTA 2</vt:lpstr>
      <vt:lpstr>NOTA 3)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ANEXO-1</vt:lpstr>
      <vt:lpstr>ANEXO-1.1</vt:lpstr>
      <vt:lpstr>ANEXO 2</vt:lpstr>
      <vt:lpstr>Hoja1</vt:lpstr>
      <vt:lpstr>ACTIVO!Área_de_impresión</vt:lpstr>
      <vt:lpstr>'ANEXO 2'!Área_de_impresión</vt:lpstr>
      <vt:lpstr>'ANEXO-1'!Área_de_impresión</vt:lpstr>
      <vt:lpstr>'ANEXO-1.1'!Área_de_impresión</vt:lpstr>
      <vt:lpstr>'NOTA 1'!Área_de_impresión</vt:lpstr>
      <vt:lpstr>'NOTA 2'!Área_de_impresión</vt:lpstr>
      <vt:lpstr>'NOTA 3)'!Área_de_impresión</vt:lpstr>
      <vt:lpstr>'NOTA 4'!Área_de_impresión</vt:lpstr>
      <vt:lpstr>'NOTA 6'!Área_de_impresión</vt:lpstr>
      <vt:lpstr>'NOTA 7'!Área_de_impresión</vt:lpstr>
      <vt:lpstr>'NOTA 8'!Área_de_impresión</vt:lpstr>
      <vt:lpstr>'PASIVO-PATRI'!Área_de_impresión</vt:lpstr>
      <vt:lpstr>RESULTADOS!Área_de_impresión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 A. Villalobos Hernández</dc:creator>
  <cp:lastModifiedBy>Lucia Ramirez</cp:lastModifiedBy>
  <cp:lastPrinted>2015-01-14T20:40:12Z</cp:lastPrinted>
  <dcterms:created xsi:type="dcterms:W3CDTF">1998-05-05T23:44:11Z</dcterms:created>
  <dcterms:modified xsi:type="dcterms:W3CDTF">2015-02-12T21:25:13Z</dcterms:modified>
</cp:coreProperties>
</file>